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Setup" sheetId="2" state="visible" r:id="rId4"/>
    <sheet name="Dashboard" sheetId="3" state="visible" r:id="rId5"/>
    <sheet name="Job Setup" sheetId="4" state="visible" r:id="rId6"/>
    <sheet name="Cost Tracker" sheetId="5" state="visible" r:id="rId7"/>
    <sheet name="Change Orders" sheetId="6" state="visible" r:id="rId8"/>
    <sheet name="Materials" sheetId="7" state="visible" r:id="rId9"/>
    <sheet name="Schedule" sheetId="8" state="visible" r:id="rId10"/>
    <sheet name="Subs &amp; Vendors" sheetId="9" state="visible" r:id="rId11"/>
    <sheet name="Lists" sheetId="10" state="hidden" r:id="rId12"/>
  </sheets>
  <definedNames>
    <definedName function="false" hidden="true" localSheetId="4" name="_xlnm._FilterDatabase" vbProcedure="false">'Cost Tracker'!$B$3:$I$40</definedName>
    <definedName function="false" hidden="false" name="ContractType" vbProcedure="false">Lists!$G$2:$G$4</definedName>
    <definedName function="false" hidden="false" name="COStatus" vbProcedure="false">Lists!$B$2:$B$4</definedName>
    <definedName function="false" hidden="false" name="CostCategory" vbProcedure="false">Lists!$A$2:$A$7</definedName>
    <definedName function="false" hidden="false" name="InvoiceStatus" vbProcedure="false">Lists!$E$2:$E$5</definedName>
    <definedName function="false" hidden="false" name="MaterialStatus" vbProcedure="false">Lists!$C$2:$C$6</definedName>
    <definedName function="false" hidden="false" name="PhaseStatus" vbProcedure="false">Lists!$D$2:$D$4</definedName>
    <definedName function="false" hidden="false" name="YesNo" vbProcedure="false">Lists!$F$2:$F$3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0" authorId="0">
      <text>
        <r>
          <rPr>
            <sz val="10"/>
            <rFont val="Arial"/>
            <family val="2"/>
          </rPr>
          <t xml:space="preserve">Your goal profit as a % of the contract. Margin = profit ÷ price (NOT markup). 15% is a common floor for small contractors.</t>
        </r>
      </text>
    </comment>
    <comment ref="C11" authorId="0">
      <text>
        <r>
          <rPr>
            <sz val="10"/>
            <rFont val="Arial"/>
            <family val="2"/>
          </rPr>
          <t xml:space="preserve">The portion a client holds back until the job is finished. 10% is typical. The Dashboard estimates what is being held.</t>
        </r>
      </text>
    </comment>
    <comment ref="C12" authorId="0">
      <text>
        <r>
          <rPr>
            <sz val="10"/>
            <rFont val="Arial"/>
            <family val="2"/>
          </rPr>
          <t xml:space="preserve">Adds payroll taxes, insurance, and workers' comp on top of base wages. Roughly 20–30% for most trades.</t>
        </r>
      </text>
    </comment>
    <comment ref="C13" authorId="0">
      <text>
        <r>
          <rPr>
            <sz val="10"/>
            <rFont val="Arial"/>
            <family val="2"/>
          </rPr>
          <t xml:space="preserve">How many days ahead counts as "coming up soon" for deadlines and materials. Default 7 (one week).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5" authorId="0">
      <text>
        <r>
          <rPr>
            <sz val="10"/>
            <rFont val="Arial"/>
            <family val="2"/>
          </rPr>
          <t xml:space="preserve">All progress draws / invoices you have sent the client so far on this job.</t>
        </r>
      </text>
    </comment>
    <comment ref="C16" authorId="0">
      <text>
        <r>
          <rPr>
            <sz val="10"/>
            <rFont val="Arial"/>
            <family val="2"/>
          </rPr>
          <t xml:space="preserve">Cash actually collected from the client so far.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3" authorId="0">
      <text>
        <r>
          <rPr>
            <sz val="10"/>
            <rFont val="Arial"/>
            <family val="2"/>
          </rPr>
          <t xml:space="preserve">COMMITTED = money you have promised (a signed sub or purchase order) but may not have been invoiced yet.</t>
        </r>
      </text>
    </comment>
    <comment ref="F3" authorId="0">
      <text>
        <r>
          <rPr>
            <sz val="10"/>
            <rFont val="Arial"/>
            <family val="2"/>
          </rPr>
          <t xml:space="preserve">ACTUAL = cost you have actually been invoiced for. Committed vs. Actual is where owners get blindsided.</t>
        </r>
      </text>
    </comment>
  </commentList>
</comments>
</file>

<file path=xl/sharedStrings.xml><?xml version="1.0" encoding="utf-8"?>
<sst xmlns="http://schemas.openxmlformats.org/spreadsheetml/2006/main" count="172" uniqueCount="153">
  <si>
    <t xml:space="preserve">Small Business Construction Project Tracker</t>
  </si>
  <si>
    <t xml:space="preserve">BizTools  ·  Scalable Essentials  ·  Construction-Contractors Toolbox</t>
  </si>
  <si>
    <t xml:space="preserve">THIS WORKBOOK TRACKS ONE JOB</t>
  </si>
  <si>
    <t xml:space="preserve">For each new job, choose  File ▸ Save As  and name the file for that job (e.g., "Johnson-Kitchen.xlsx").  Keep this blank original as your reusable template.</t>
  </si>
  <si>
    <t xml:space="preserve">WHAT THIS HELPS YOU DO</t>
  </si>
  <si>
    <t xml:space="preserve">Track one construction job from start to finish — budget vs. actual cost, change orders, material readiness, and deadlines — so you can see whether the job is making money and what is about to go wrong, before it costs you.</t>
  </si>
  <si>
    <t xml:space="preserve">QUICK START — 4 STEPS</t>
  </si>
  <si>
    <t xml:space="preserve">1</t>
  </si>
  <si>
    <t xml:space="preserve">Open the Setup tab and confirm your defaults (target profit margin, retainage %, labor burden).</t>
  </si>
  <si>
    <t xml:space="preserve">2</t>
  </si>
  <si>
    <t xml:space="preserve">Enter the job on Job Setup — contract value, dates, and your original budget by category.</t>
  </si>
  <si>
    <t xml:space="preserve">3</t>
  </si>
  <si>
    <t xml:space="preserve">Log costs, change orders, and materials on their tabs as they happen — weekly is ideal.</t>
  </si>
  <si>
    <t xml:space="preserve">4</t>
  </si>
  <si>
    <t xml:space="preserve">Read your Dashboard. It shows profit, margin, cash, and exactly what to do next.</t>
  </si>
  <si>
    <t xml:space="preserve">WHAT THE COLORS MEAN</t>
  </si>
  <si>
    <t xml:space="preserve">You type here</t>
  </si>
  <si>
    <t xml:space="preserve">Calculated automatically — please don't edit</t>
  </si>
  <si>
    <t xml:space="preserve">Section header</t>
  </si>
  <si>
    <t xml:space="preserve">▶  Read the How-To Guide (PDF)   ·   Check your business health at BizHealth.ai</t>
  </si>
  <si>
    <t xml:space="preserve">Version 3.0  ·  BizHealth.ai  ·  Not legal, tax, or accounting advice.</t>
  </si>
  <si>
    <t xml:space="preserve">Setup — Company &amp; Defaults</t>
  </si>
  <si>
    <t xml:space="preserve">Fill these once. They power the whole workbook.</t>
  </si>
  <si>
    <t xml:space="preserve">YOUR COMPANY</t>
  </si>
  <si>
    <t xml:space="preserve">Company name</t>
  </si>
  <si>
    <t xml:space="preserve">Owner name</t>
  </si>
  <si>
    <t xml:space="preserve">Currency symbol</t>
  </si>
  <si>
    <t xml:space="preserve">$</t>
  </si>
  <si>
    <t xml:space="preserve">YOUR DEFAULTS</t>
  </si>
  <si>
    <t xml:space="preserve">Target profit margin %</t>
  </si>
  <si>
    <t xml:space="preserve">Retainage % held by client</t>
  </si>
  <si>
    <t xml:space="preserve">Labor burden %</t>
  </si>
  <si>
    <t xml:space="preserve">"Due soon" window (days)</t>
  </si>
  <si>
    <t xml:space="preserve">Tip: these are starting points — change any of them to match how you run your business.</t>
  </si>
  <si>
    <t xml:space="preserve">THE BOTTOM LINE</t>
  </si>
  <si>
    <t xml:space="preserve">Revised Contract Value</t>
  </si>
  <si>
    <t xml:space="preserve">Projected Cost at Completion</t>
  </si>
  <si>
    <t xml:space="preserve">Projected Profit</t>
  </si>
  <si>
    <t xml:space="preserve">Projected Margin %</t>
  </si>
  <si>
    <t xml:space="preserve">Target Margin</t>
  </si>
  <si>
    <t xml:space="preserve">Margin vs. Target (pts)</t>
  </si>
  <si>
    <t xml:space="preserve">COST &amp; PROGRESS</t>
  </si>
  <si>
    <t xml:space="preserve">Total Budgeted Cost</t>
  </si>
  <si>
    <t xml:space="preserve">Committed Cost</t>
  </si>
  <si>
    <t xml:space="preserve">Actual Cost to Date</t>
  </si>
  <si>
    <t xml:space="preserve">% Complete (cost basis)</t>
  </si>
  <si>
    <t xml:space="preserve">Over-Budget Lines</t>
  </si>
  <si>
    <t xml:space="preserve">Unbilled Approved COs</t>
  </si>
  <si>
    <t xml:space="preserve">CASH &amp; TIME</t>
  </si>
  <si>
    <t xml:space="preserve">Cash Position (this job)</t>
  </si>
  <si>
    <t xml:space="preserve">Outstanding to Collect</t>
  </si>
  <si>
    <t xml:space="preserve">Retainage Held (est.)</t>
  </si>
  <si>
    <t xml:space="preserve">Days to Deadline</t>
  </si>
  <si>
    <t xml:space="preserve">Materials at Risk</t>
  </si>
  <si>
    <t xml:space="preserve">Billed to Date</t>
  </si>
  <si>
    <t xml:space="preserve">WHAT THIS MEANS</t>
  </si>
  <si>
    <t xml:space="preserve">Job Setup</t>
  </si>
  <si>
    <t xml:space="preserve">Enter the job you are tracking. You will see your bid margin instantly.</t>
  </si>
  <si>
    <t xml:space="preserve">THE JOB</t>
  </si>
  <si>
    <t xml:space="preserve">ORIGINAL BUDGET BY CATEGORY</t>
  </si>
  <si>
    <t xml:space="preserve">Project name</t>
  </si>
  <si>
    <t xml:space="preserve">Labor</t>
  </si>
  <si>
    <t xml:space="preserve">Client / customer</t>
  </si>
  <si>
    <t xml:space="preserve">Materials</t>
  </si>
  <si>
    <t xml:space="preserve">Job address</t>
  </si>
  <si>
    <t xml:space="preserve">Subcontractors</t>
  </si>
  <si>
    <t xml:space="preserve">Contract type</t>
  </si>
  <si>
    <t xml:space="preserve">Fixed Price</t>
  </si>
  <si>
    <t xml:space="preserve">Equipment</t>
  </si>
  <si>
    <t xml:space="preserve">Start date</t>
  </si>
  <si>
    <t xml:space="preserve">Permits &amp; Fees</t>
  </si>
  <si>
    <t xml:space="preserve">Target completion</t>
  </si>
  <si>
    <t xml:space="preserve">Overhead/Other</t>
  </si>
  <si>
    <t xml:space="preserve">Contract value</t>
  </si>
  <si>
    <t xml:space="preserve">Budgeted total cost</t>
  </si>
  <si>
    <t xml:space="preserve">Margin at bid</t>
  </si>
  <si>
    <t xml:space="preserve">This is your original estimate — the plan you bid. Track what actually happens on the Cost Tracker.</t>
  </si>
  <si>
    <t xml:space="preserve">BILLING &amp; CASH (this job)</t>
  </si>
  <si>
    <t xml:space="preserve">Total invoiced to client</t>
  </si>
  <si>
    <t xml:space="preserve">Total received</t>
  </si>
  <si>
    <t xml:space="preserve">Retainage held (est.)</t>
  </si>
  <si>
    <t xml:space="preserve">Outstanding to collect</t>
  </si>
  <si>
    <t xml:space="preserve">Keep these current so your Dashboard cash position stays accurate.</t>
  </si>
  <si>
    <t xml:space="preserve">Cost Tracker</t>
  </si>
  <si>
    <t xml:space="preserve">Budget vs. actual for every cost line. Over-budget lines turn red automatically.</t>
  </si>
  <si>
    <t xml:space="preserve">Category</t>
  </si>
  <si>
    <t xml:space="preserve">Description</t>
  </si>
  <si>
    <t xml:space="preserve">Budget</t>
  </si>
  <si>
    <t xml:space="preserve">Committed</t>
  </si>
  <si>
    <t xml:space="preserve">Actual</t>
  </si>
  <si>
    <t xml:space="preserve">Paid</t>
  </si>
  <si>
    <t xml:space="preserve">Variance</t>
  </si>
  <si>
    <t xml:space="preserve">% of Budget</t>
  </si>
  <si>
    <t xml:space="preserve">TOTALS</t>
  </si>
  <si>
    <t xml:space="preserve">Change Orders</t>
  </si>
  <si>
    <t xml:space="preserve">Log every change. The copper number is approved work you have NOT billed yet.</t>
  </si>
  <si>
    <t xml:space="preserve">⚠  Approved change orders you have NOT billed yet:</t>
  </si>
  <si>
    <t xml:space="preserve">CO #</t>
  </si>
  <si>
    <t xml:space="preserve">Date</t>
  </si>
  <si>
    <t xml:space="preserve">Value to Client</t>
  </si>
  <si>
    <t xml:space="preserve">Cost Impact</t>
  </si>
  <si>
    <t xml:space="preserve">Status</t>
  </si>
  <si>
    <t xml:space="preserve">Billed?</t>
  </si>
  <si>
    <t xml:space="preserve">Track what you need and when. Shortages and backorders flag automatically.</t>
  </si>
  <si>
    <t xml:space="preserve">Item</t>
  </si>
  <si>
    <t xml:space="preserve">Supplier</t>
  </si>
  <si>
    <t xml:space="preserve">Qty</t>
  </si>
  <si>
    <t xml:space="preserve">Needed By</t>
  </si>
  <si>
    <t xml:space="preserve">Order Status</t>
  </si>
  <si>
    <t xml:space="preserve">On Site?</t>
  </si>
  <si>
    <t xml:space="preserve">Flag</t>
  </si>
  <si>
    <t xml:space="preserve">Schedule</t>
  </si>
  <si>
    <t xml:space="preserve">Phases and milestones. Past-due phases flag red.</t>
  </si>
  <si>
    <t xml:space="preserve">Phase / Milestone</t>
  </si>
  <si>
    <t xml:space="preserve">Planned Start</t>
  </si>
  <si>
    <t xml:space="preserve">Planned End</t>
  </si>
  <si>
    <t xml:space="preserve">Actual Start</t>
  </si>
  <si>
    <t xml:space="preserve">Actual End</t>
  </si>
  <si>
    <t xml:space="preserve">% Complete</t>
  </si>
  <si>
    <t xml:space="preserve">Days to Planned End</t>
  </si>
  <si>
    <t xml:space="preserve">Subs &amp; Vendors</t>
  </si>
  <si>
    <t xml:space="preserve">Track balances and paperwork. Paying without a lien waiver flags red.</t>
  </si>
  <si>
    <t xml:space="preserve">Name</t>
  </si>
  <si>
    <t xml:space="preserve">Trade</t>
  </si>
  <si>
    <t xml:space="preserve">Contract Amount</t>
  </si>
  <si>
    <t xml:space="preserve">Balance</t>
  </si>
  <si>
    <t xml:space="preserve">Insurance on File?</t>
  </si>
  <si>
    <t xml:space="preserve">Lien Waiver Received?</t>
  </si>
  <si>
    <t xml:space="preserve">Cost Category</t>
  </si>
  <si>
    <t xml:space="preserve">CO Status</t>
  </si>
  <si>
    <t xml:space="preserve">Material Status</t>
  </si>
  <si>
    <t xml:space="preserve">Phase Status</t>
  </si>
  <si>
    <t xml:space="preserve">Invoice Status</t>
  </si>
  <si>
    <t xml:space="preserve">Yes/No</t>
  </si>
  <si>
    <t xml:space="preserve">Contract Type</t>
  </si>
  <si>
    <t xml:space="preserve">Pending</t>
  </si>
  <si>
    <t xml:space="preserve">Not ordered</t>
  </si>
  <si>
    <t xml:space="preserve">Not Started</t>
  </si>
  <si>
    <t xml:space="preserve">Draft</t>
  </si>
  <si>
    <t xml:space="preserve">Yes</t>
  </si>
  <si>
    <t xml:space="preserve">Approved</t>
  </si>
  <si>
    <t xml:space="preserve">Ordered</t>
  </si>
  <si>
    <t xml:space="preserve">In Progress</t>
  </si>
  <si>
    <t xml:space="preserve">Sent</t>
  </si>
  <si>
    <t xml:space="preserve">No</t>
  </si>
  <si>
    <t xml:space="preserve">Time &amp; Materials</t>
  </si>
  <si>
    <t xml:space="preserve">Rejected</t>
  </si>
  <si>
    <t xml:space="preserve">Partial</t>
  </si>
  <si>
    <t xml:space="preserve">Complete</t>
  </si>
  <si>
    <t xml:space="preserve">Partially Paid</t>
  </si>
  <si>
    <t xml:space="preserve">Cost-Plus</t>
  </si>
  <si>
    <t xml:space="preserve">On site</t>
  </si>
  <si>
    <t xml:space="preserve">Backordered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</si>
</sst>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#,##0;\(#,##0\);\-"/>
    <numFmt numFmtId="167" formatCode="\$#,##0;&quot;($&quot;#,##0\);\-"/>
    <numFmt numFmtId="168" formatCode="mm/dd/yyyy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212653"/>
      <name val="Arial"/>
      <family val="0"/>
      <charset val="1"/>
    </font>
    <font>
      <b val="true"/>
      <sz val="10"/>
      <color rgb="FFD2691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7C7C7C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212653"/>
      <name val="Arial"/>
      <family val="0"/>
      <charset val="1"/>
    </font>
    <font>
      <sz val="10"/>
      <name val="Arial"/>
      <family val="2"/>
    </font>
    <font>
      <b val="true"/>
      <sz val="9"/>
      <color rgb="FFFFFFFF"/>
      <name val="Arial"/>
      <family val="0"/>
      <charset val="1"/>
    </font>
    <font>
      <b val="true"/>
      <sz val="15"/>
      <color rgb="FF212653"/>
      <name val="Arial"/>
      <family val="0"/>
      <charset val="1"/>
    </font>
    <font>
      <b val="true"/>
      <sz val="15"/>
      <color rgb="FFD2691E"/>
      <name val="Arial"/>
      <family val="0"/>
      <charset val="1"/>
    </font>
    <font>
      <b val="true"/>
      <sz val="12"/>
      <color rgb="FF212653"/>
      <name val="Arial"/>
      <family val="0"/>
      <charset val="1"/>
    </font>
    <font>
      <b val="true"/>
      <sz val="12"/>
      <color rgb="FFD2691E"/>
      <name val="Arial"/>
      <family val="0"/>
      <charset val="1"/>
    </font>
    <font>
      <sz val="10"/>
      <color rgb="FF212653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12653"/>
        <bgColor rgb="FF003366"/>
      </patternFill>
    </fill>
    <fill>
      <patternFill patternType="solid">
        <fgColor rgb="FFFDF0E8"/>
        <bgColor rgb="FFF2F2F2"/>
      </patternFill>
    </fill>
    <fill>
      <patternFill patternType="solid">
        <fgColor rgb="FFD2691E"/>
        <bgColor rgb="FFB26A00"/>
      </patternFill>
    </fill>
    <fill>
      <patternFill patternType="solid">
        <fgColor rgb="FFF2F2F2"/>
        <bgColor rgb="FFFDF0E8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5" fontId="7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7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8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7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8" fontId="7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true">
      <alignment horizontal="general" vertical="center" textRotation="0" wrapText="false" indent="1" shrinkToFit="false"/>
      <protection locked="false" hidden="false"/>
    </xf>
    <xf numFmtId="167" fontId="20" fillId="3" borderId="1" xfId="0" applyFont="true" applyBorder="true" applyAlignment="true" applyProtection="true">
      <alignment horizontal="general" vertical="center" textRotation="0" wrapText="false" indent="1" shrinkToFit="false"/>
      <protection locked="false" hidden="false"/>
    </xf>
    <xf numFmtId="167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false" indent="1" shrinkToFit="false"/>
      <protection locked="false" hidden="false"/>
    </xf>
    <xf numFmtId="168" fontId="0" fillId="3" borderId="1" xfId="0" applyFont="false" applyBorder="true" applyAlignment="true" applyProtection="true">
      <alignment horizontal="general" vertical="center" textRotation="0" wrapText="false" indent="1" shrinkToFit="false"/>
      <protection locked="false" hidden="false"/>
    </xf>
    <xf numFmtId="167" fontId="0" fillId="3" borderId="1" xfId="0" applyFont="false" applyBorder="true" applyAlignment="true" applyProtection="true">
      <alignment horizontal="general" vertical="center" textRotation="0" wrapText="false" indent="1" shrinkToFit="false"/>
      <protection locked="fals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center" textRotation="0" wrapText="false" indent="1" shrinkToFit="false"/>
      <protection locked="fals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name val="Arial"/>
        <charset val="1"/>
        <family val="0"/>
        <b val="1"/>
        <color rgb="FF4C8C2B"/>
        <sz val="12"/>
      </font>
      <fill>
        <patternFill>
          <bgColor rgb="FFE3EFD9"/>
        </patternFill>
      </fill>
    </dxf>
    <dxf>
      <font>
        <name val="Arial"/>
        <charset val="1"/>
        <family val="0"/>
        <b val="1"/>
        <color rgb="FFB26A00"/>
        <sz val="12"/>
      </font>
      <fill>
        <patternFill>
          <bgColor rgb="FFF6E7CE"/>
        </patternFill>
      </fill>
    </dxf>
    <dxf>
      <font>
        <name val="Arial"/>
        <charset val="1"/>
        <family val="0"/>
        <b val="1"/>
        <color rgb="FFB23A2E"/>
        <sz val="12"/>
      </font>
      <fill>
        <patternFill>
          <bgColor rgb="FFF3DAD6"/>
        </patternFill>
      </fill>
    </dxf>
    <dxf>
      <fill>
        <patternFill patternType="solid">
          <fgColor rgb="FF212653"/>
          <bgColor rgb="FF000000"/>
        </patternFill>
      </fill>
    </dxf>
    <dxf>
      <fill>
        <patternFill patternType="solid">
          <fgColor rgb="FFFDF0E8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ont>
        <name val="Arial"/>
        <charset val="1"/>
        <family val="0"/>
        <b val="1"/>
        <color rgb="FFB23A2E"/>
      </font>
      <fill>
        <patternFill>
          <bgColor rgb="FFF3DAD6"/>
        </patternFill>
      </fill>
    </dxf>
    <dxf>
      <font>
        <name val="Arial"/>
        <charset val="1"/>
        <family val="0"/>
        <b val="1"/>
        <color rgb="FFB23A2E"/>
      </font>
    </dxf>
    <dxf>
      <font>
        <name val="Arial"/>
        <charset val="1"/>
        <family val="0"/>
        <b val="1"/>
        <color rgb="FFB26A00"/>
      </font>
      <fill>
        <patternFill>
          <bgColor rgb="FFF6E7CE"/>
        </patternFill>
      </fill>
    </dxf>
    <dxf>
      <font>
        <name val="Arial"/>
        <charset val="1"/>
        <family val="0"/>
        <b val="1"/>
        <color rgb="FF4C8C2B"/>
      </font>
      <fill>
        <patternFill>
          <bgColor rgb="FFE3EF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6A00"/>
      <rgbColor rgb="FF800080"/>
      <rgbColor rgb="FF008080"/>
      <rgbColor rgb="FFC0C0C0"/>
      <rgbColor rgb="FF7C7C7C"/>
      <rgbColor rgb="FF9999FF"/>
      <rgbColor rgb="FF993366"/>
      <rgbColor rgb="FFFDF0E8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FD9"/>
      <rgbColor rgb="FFF6E7CE"/>
      <rgbColor rgb="FF99CCFF"/>
      <rgbColor rgb="FFFF99CC"/>
      <rgbColor rgb="FFCC99FF"/>
      <rgbColor rgb="FFF3DAD6"/>
      <rgbColor rgb="FF3366FF"/>
      <rgbColor rgb="FF33CCCC"/>
      <rgbColor rgb="FF99CC00"/>
      <rgbColor rgb="FFFFCC00"/>
      <rgbColor rgb="FFFF9900"/>
      <rgbColor rgb="FFD2691E"/>
      <rgbColor rgb="FF666699"/>
      <rgbColor rgb="FF969696"/>
      <rgbColor rgb="FF003366"/>
      <rgbColor rgb="FF4C8C2B"/>
      <rgbColor rgb="FF003300"/>
      <rgbColor rgb="FF333300"/>
      <rgbColor rgb="FFB23A2E"/>
      <rgbColor rgb="FF993366"/>
      <rgbColor rgb="FF333399"/>
      <rgbColor rgb="FF21265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1023840</xdr:colOff>
      <xdr:row>0</xdr:row>
      <xdr:rowOff>381240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211320" y="0"/>
          <a:ext cx="2856600" cy="381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212400</xdr:colOff>
      <xdr:row>0</xdr:row>
      <xdr:rowOff>253800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41120" y="0"/>
          <a:ext cx="1904040" cy="253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22"/>
    <col collapsed="false" customWidth="true" hidden="false" outlineLevel="0" max="7" min="4" style="1" width="20"/>
    <col collapsed="false" customWidth="true" hidden="false" outlineLevel="0" max="8" min="8" style="1" width="3"/>
  </cols>
  <sheetData>
    <row r="1" customFormat="false" ht="63.75" hidden="false" customHeight="true" outlineLevel="0" collapsed="false">
      <c r="F1" s="2"/>
      <c r="G1" s="2"/>
    </row>
    <row r="3" customFormat="false" ht="21.75" hidden="false" customHeight="true" outlineLevel="0" collapsed="false">
      <c r="B3" s="3" t="s">
        <v>0</v>
      </c>
      <c r="C3" s="3"/>
      <c r="D3" s="3"/>
      <c r="E3" s="3"/>
      <c r="F3" s="3"/>
      <c r="G3" s="3"/>
    </row>
    <row r="4" customFormat="false" ht="15" hidden="false" customHeight="true" outlineLevel="0" collapsed="false">
      <c r="B4" s="4" t="s">
        <v>1</v>
      </c>
      <c r="C4" s="4"/>
      <c r="D4" s="4"/>
      <c r="E4" s="4"/>
      <c r="F4" s="4"/>
      <c r="G4" s="4"/>
    </row>
    <row r="6" customFormat="false" ht="19.5" hidden="false" customHeight="true" outlineLevel="0" collapsed="false">
      <c r="B6" s="5" t="s">
        <v>2</v>
      </c>
      <c r="C6" s="5"/>
      <c r="D6" s="5"/>
      <c r="E6" s="5"/>
      <c r="F6" s="5"/>
      <c r="G6" s="5"/>
    </row>
    <row r="7" customFormat="false" ht="15" hidden="false" customHeight="true" outlineLevel="0" collapsed="false">
      <c r="B7" s="6" t="s">
        <v>3</v>
      </c>
      <c r="C7" s="6"/>
      <c r="D7" s="6"/>
      <c r="E7" s="6"/>
      <c r="F7" s="6"/>
      <c r="G7" s="6"/>
    </row>
    <row r="8" customFormat="false" ht="15" hidden="false" customHeight="true" outlineLevel="0" collapsed="false">
      <c r="B8" s="6"/>
      <c r="C8" s="6"/>
      <c r="D8" s="6"/>
      <c r="E8" s="6"/>
      <c r="F8" s="6"/>
      <c r="G8" s="6"/>
    </row>
    <row r="10" customFormat="false" ht="19.5" hidden="false" customHeight="true" outlineLevel="0" collapsed="false">
      <c r="B10" s="5" t="s">
        <v>4</v>
      </c>
      <c r="C10" s="5"/>
      <c r="D10" s="5"/>
      <c r="E10" s="5"/>
      <c r="F10" s="5"/>
      <c r="G10" s="5"/>
    </row>
    <row r="11" customFormat="false" ht="15" hidden="false" customHeight="true" outlineLevel="0" collapsed="false">
      <c r="B11" s="7" t="s">
        <v>5</v>
      </c>
      <c r="C11" s="7"/>
      <c r="D11" s="7"/>
      <c r="E11" s="7"/>
      <c r="F11" s="7"/>
      <c r="G11" s="7"/>
    </row>
    <row r="12" customFormat="false" ht="15" hidden="false" customHeight="true" outlineLevel="0" collapsed="false">
      <c r="B12" s="7"/>
      <c r="C12" s="7"/>
      <c r="D12" s="7"/>
      <c r="E12" s="7"/>
      <c r="F12" s="7"/>
      <c r="G12" s="7"/>
    </row>
    <row r="14" customFormat="false" ht="19.5" hidden="false" customHeight="true" outlineLevel="0" collapsed="false">
      <c r="B14" s="5" t="s">
        <v>6</v>
      </c>
      <c r="C14" s="5"/>
      <c r="D14" s="5"/>
      <c r="E14" s="5"/>
      <c r="F14" s="5"/>
      <c r="G14" s="5"/>
    </row>
    <row r="15" customFormat="false" ht="30" hidden="false" customHeight="true" outlineLevel="0" collapsed="false">
      <c r="B15" s="8" t="s">
        <v>7</v>
      </c>
      <c r="C15" s="9" t="s">
        <v>8</v>
      </c>
      <c r="D15" s="9"/>
      <c r="E15" s="9"/>
      <c r="F15" s="9"/>
      <c r="G15" s="9"/>
    </row>
    <row r="16" customFormat="false" ht="30" hidden="false" customHeight="true" outlineLevel="0" collapsed="false">
      <c r="B16" s="8" t="s">
        <v>9</v>
      </c>
      <c r="C16" s="9" t="s">
        <v>10</v>
      </c>
      <c r="D16" s="9"/>
      <c r="E16" s="9"/>
      <c r="F16" s="9"/>
      <c r="G16" s="9"/>
    </row>
    <row r="17" customFormat="false" ht="30" hidden="false" customHeight="true" outlineLevel="0" collapsed="false">
      <c r="B17" s="8" t="s">
        <v>11</v>
      </c>
      <c r="C17" s="9" t="s">
        <v>12</v>
      </c>
      <c r="D17" s="9"/>
      <c r="E17" s="9"/>
      <c r="F17" s="9"/>
      <c r="G17" s="9"/>
    </row>
    <row r="18" customFormat="false" ht="30" hidden="false" customHeight="true" outlineLevel="0" collapsed="false">
      <c r="B18" s="8" t="s">
        <v>13</v>
      </c>
      <c r="C18" s="9" t="s">
        <v>14</v>
      </c>
      <c r="D18" s="9"/>
      <c r="E18" s="9"/>
      <c r="F18" s="9"/>
      <c r="G18" s="9"/>
    </row>
    <row r="20" customFormat="false" ht="19.5" hidden="false" customHeight="true" outlineLevel="0" collapsed="false">
      <c r="B20" s="5" t="s">
        <v>15</v>
      </c>
      <c r="C20" s="5"/>
      <c r="D20" s="5"/>
      <c r="E20" s="5"/>
      <c r="F20" s="5"/>
      <c r="G20" s="5"/>
    </row>
    <row r="21" customFormat="false" ht="15" hidden="false" customHeight="true" outlineLevel="0" collapsed="false">
      <c r="B21" s="10"/>
      <c r="C21" s="11" t="s">
        <v>16</v>
      </c>
      <c r="D21" s="11"/>
      <c r="E21" s="11"/>
      <c r="F21" s="11"/>
      <c r="G21" s="11"/>
    </row>
    <row r="22" customFormat="false" ht="15" hidden="false" customHeight="true" outlineLevel="0" collapsed="false">
      <c r="B22" s="12"/>
      <c r="C22" s="11" t="s">
        <v>17</v>
      </c>
      <c r="D22" s="11"/>
      <c r="E22" s="11"/>
      <c r="F22" s="11"/>
      <c r="G22" s="11"/>
    </row>
    <row r="23" customFormat="false" ht="15" hidden="false" customHeight="true" outlineLevel="0" collapsed="false">
      <c r="B23" s="13"/>
      <c r="C23" s="11" t="s">
        <v>18</v>
      </c>
      <c r="D23" s="11"/>
      <c r="E23" s="11"/>
      <c r="F23" s="11"/>
      <c r="G23" s="11"/>
    </row>
    <row r="25" customFormat="false" ht="24" hidden="false" customHeight="true" outlineLevel="0" collapsed="false">
      <c r="B25" s="14" t="s">
        <v>19</v>
      </c>
      <c r="C25" s="14"/>
      <c r="D25" s="14"/>
      <c r="E25" s="14"/>
      <c r="F25" s="14"/>
      <c r="G25" s="14"/>
    </row>
    <row r="27" customFormat="false" ht="15" hidden="false" customHeight="true" outlineLevel="0" collapsed="false">
      <c r="B27" s="15" t="s">
        <v>20</v>
      </c>
      <c r="C27" s="15"/>
      <c r="D27" s="15"/>
      <c r="E27" s="15"/>
      <c r="F27" s="15"/>
      <c r="G27" s="15"/>
    </row>
  </sheetData>
  <sheetProtection sheet="true" formatCells="false" formatColumns="false" formatRows="false" sort="false" autoFilter="false"/>
  <mergeCells count="18">
    <mergeCell ref="F1:G1"/>
    <mergeCell ref="B3:G3"/>
    <mergeCell ref="B4:G4"/>
    <mergeCell ref="B6:G6"/>
    <mergeCell ref="B7:G8"/>
    <mergeCell ref="B10:G10"/>
    <mergeCell ref="B11:G12"/>
    <mergeCell ref="B14:G14"/>
    <mergeCell ref="C15:G15"/>
    <mergeCell ref="C16:G16"/>
    <mergeCell ref="C17:G17"/>
    <mergeCell ref="C18:G18"/>
    <mergeCell ref="B20:G20"/>
    <mergeCell ref="C21:G21"/>
    <mergeCell ref="C22:G22"/>
    <mergeCell ref="C23:G23"/>
    <mergeCell ref="B25:G25"/>
    <mergeCell ref="B27:G27"/>
  </mergeCell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true" outlineLevel="0" collapsed="false">
      <c r="A1" s="56" t="s">
        <v>128</v>
      </c>
      <c r="B1" s="56" t="s">
        <v>129</v>
      </c>
      <c r="C1" s="56" t="s">
        <v>130</v>
      </c>
      <c r="D1" s="56" t="s">
        <v>131</v>
      </c>
      <c r="E1" s="56" t="s">
        <v>132</v>
      </c>
      <c r="F1" s="56" t="s">
        <v>133</v>
      </c>
      <c r="G1" s="56" t="s">
        <v>134</v>
      </c>
    </row>
    <row r="2" customFormat="false" ht="15" hidden="false" customHeight="true" outlineLevel="0" collapsed="false">
      <c r="A2" s="1" t="s">
        <v>61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1" t="s">
        <v>67</v>
      </c>
    </row>
    <row r="3" customFormat="false" ht="15" hidden="false" customHeight="true" outlineLevel="0" collapsed="false">
      <c r="A3" s="1" t="s">
        <v>63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</row>
    <row r="4" customFormat="false" ht="15" hidden="false" customHeight="true" outlineLevel="0" collapsed="false">
      <c r="A4" s="1" t="s">
        <v>65</v>
      </c>
      <c r="B4" s="1" t="s">
        <v>146</v>
      </c>
      <c r="C4" s="1" t="s">
        <v>147</v>
      </c>
      <c r="D4" s="1" t="s">
        <v>148</v>
      </c>
      <c r="E4" s="1" t="s">
        <v>149</v>
      </c>
      <c r="G4" s="1" t="s">
        <v>150</v>
      </c>
    </row>
    <row r="5" customFormat="false" ht="15" hidden="false" customHeight="true" outlineLevel="0" collapsed="false">
      <c r="A5" s="1" t="s">
        <v>68</v>
      </c>
      <c r="C5" s="1" t="s">
        <v>151</v>
      </c>
      <c r="E5" s="1" t="s">
        <v>90</v>
      </c>
    </row>
    <row r="6" customFormat="false" ht="15" hidden="false" customHeight="true" outlineLevel="0" collapsed="false">
      <c r="A6" s="1" t="s">
        <v>70</v>
      </c>
      <c r="C6" s="1" t="s">
        <v>152</v>
      </c>
    </row>
    <row r="7" customFormat="false" ht="15" hidden="false" customHeight="true" outlineLevel="0" collapsed="false">
      <c r="A7" s="1" t="s">
        <v>72</v>
      </c>
    </row>
  </sheetData>
  <sheetProtection sheet="true" formatCells="false" formatColumns="false" formatRows="false" sort="false" autoFilter="false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18"/>
    <col collapsed="false" customWidth="true" hidden="false" outlineLevel="0" max="4" min="4" style="1" width="4"/>
    <col collapsed="false" customWidth="true" hidden="false" outlineLevel="0" max="5" min="5" style="1" width="26"/>
    <col collapsed="false" customWidth="true" hidden="false" outlineLevel="0" max="7" min="6" style="1" width="22"/>
    <col collapsed="false" customWidth="true" hidden="false" outlineLevel="0" max="8" min="8" style="1" width="3"/>
  </cols>
  <sheetData>
    <row r="1" customFormat="false" ht="25.5" hidden="false" customHeight="true" outlineLevel="0" collapsed="false">
      <c r="A1" s="16" t="s">
        <v>21</v>
      </c>
      <c r="B1" s="16"/>
      <c r="C1" s="16"/>
      <c r="D1" s="16"/>
      <c r="E1" s="16"/>
      <c r="F1" s="16"/>
      <c r="G1" s="16"/>
      <c r="H1" s="16"/>
    </row>
    <row r="2" customFormat="false" ht="15.75" hidden="false" customHeight="true" outlineLevel="0" collapsed="false">
      <c r="A2" s="17" t="s">
        <v>22</v>
      </c>
      <c r="B2" s="17"/>
      <c r="C2" s="17"/>
      <c r="D2" s="17"/>
      <c r="E2" s="17"/>
      <c r="F2" s="17"/>
      <c r="G2" s="17"/>
      <c r="H2" s="17"/>
    </row>
    <row r="4" customFormat="false" ht="19.5" hidden="false" customHeight="true" outlineLevel="0" collapsed="false">
      <c r="B4" s="5" t="s">
        <v>23</v>
      </c>
      <c r="C4" s="5"/>
      <c r="D4" s="5"/>
      <c r="E4" s="5"/>
      <c r="F4" s="5"/>
    </row>
    <row r="5" customFormat="false" ht="15" hidden="false" customHeight="true" outlineLevel="0" collapsed="false">
      <c r="B5" s="18" t="s">
        <v>24</v>
      </c>
      <c r="C5" s="19"/>
    </row>
    <row r="6" customFormat="false" ht="15" hidden="false" customHeight="true" outlineLevel="0" collapsed="false">
      <c r="B6" s="18" t="s">
        <v>25</v>
      </c>
      <c r="C6" s="19"/>
    </row>
    <row r="7" customFormat="false" ht="15" hidden="false" customHeight="true" outlineLevel="0" collapsed="false">
      <c r="B7" s="18" t="s">
        <v>26</v>
      </c>
      <c r="C7" s="19" t="s">
        <v>27</v>
      </c>
    </row>
    <row r="9" customFormat="false" ht="19.5" hidden="false" customHeight="true" outlineLevel="0" collapsed="false">
      <c r="B9" s="5" t="s">
        <v>28</v>
      </c>
      <c r="C9" s="5"/>
      <c r="D9" s="5"/>
      <c r="E9" s="5"/>
      <c r="F9" s="5"/>
    </row>
    <row r="10" customFormat="false" ht="15" hidden="false" customHeight="true" outlineLevel="0" collapsed="false">
      <c r="B10" s="18" t="s">
        <v>29</v>
      </c>
      <c r="C10" s="20" t="n">
        <v>0.15</v>
      </c>
    </row>
    <row r="11" customFormat="false" ht="15" hidden="false" customHeight="true" outlineLevel="0" collapsed="false">
      <c r="B11" s="18" t="s">
        <v>30</v>
      </c>
      <c r="C11" s="20" t="n">
        <v>0.1</v>
      </c>
    </row>
    <row r="12" customFormat="false" ht="15" hidden="false" customHeight="true" outlineLevel="0" collapsed="false">
      <c r="B12" s="18" t="s">
        <v>31</v>
      </c>
      <c r="C12" s="20" t="n">
        <v>0.25</v>
      </c>
    </row>
    <row r="13" customFormat="false" ht="15" hidden="false" customHeight="true" outlineLevel="0" collapsed="false">
      <c r="B13" s="18" t="s">
        <v>32</v>
      </c>
      <c r="C13" s="21" t="n">
        <v>7</v>
      </c>
    </row>
    <row r="15" customFormat="false" ht="15" hidden="false" customHeight="true" outlineLevel="0" collapsed="false">
      <c r="B15" s="22" t="s">
        <v>33</v>
      </c>
      <c r="C15" s="22"/>
      <c r="D15" s="22"/>
      <c r="E15" s="22"/>
      <c r="F15" s="22"/>
    </row>
  </sheetData>
  <sheetProtection sheet="true" formatCells="false" formatColumns="false" formatRows="false" sort="false" autoFilter="false"/>
  <mergeCells count="5">
    <mergeCell ref="A1:H1"/>
    <mergeCell ref="A2:H2"/>
    <mergeCell ref="B4:F4"/>
    <mergeCell ref="B9:F9"/>
    <mergeCell ref="B15:F15"/>
  </mergeCell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4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24"/>
    <col collapsed="false" customWidth="true" hidden="false" outlineLevel="0" max="6" min="6" style="1" width="18"/>
    <col collapsed="false" customWidth="true" hidden="false" outlineLevel="0" max="7" min="7" style="1" width="3"/>
    <col collapsed="false" customWidth="true" hidden="false" outlineLevel="0" max="8" min="8" style="1" width="24"/>
    <col collapsed="false" customWidth="true" hidden="false" outlineLevel="0" max="9" min="9" style="1" width="18"/>
    <col collapsed="false" customWidth="true" hidden="false" outlineLevel="0" max="10" min="10" style="1" width="2"/>
  </cols>
  <sheetData>
    <row r="1" customFormat="false" ht="51.75" hidden="false" customHeight="true" outlineLevel="0" collapsed="false">
      <c r="F1" s="2"/>
      <c r="G1" s="2"/>
      <c r="H1" s="2"/>
      <c r="I1" s="2"/>
    </row>
    <row r="3" customFormat="false" ht="19.5" hidden="false" customHeight="true" outlineLevel="0" collapsed="false">
      <c r="B3" s="5" t="s">
        <v>34</v>
      </c>
      <c r="C3" s="5"/>
      <c r="D3" s="5"/>
      <c r="E3" s="5"/>
      <c r="F3" s="5"/>
      <c r="G3" s="5"/>
      <c r="H3" s="5"/>
      <c r="I3" s="5"/>
    </row>
    <row r="4" customFormat="false" ht="18" hidden="false" customHeight="true" outlineLevel="0" collapsed="false">
      <c r="B4" s="23" t="s">
        <v>35</v>
      </c>
      <c r="C4" s="23"/>
      <c r="E4" s="23" t="s">
        <v>36</v>
      </c>
      <c r="F4" s="23"/>
      <c r="H4" s="23" t="s">
        <v>37</v>
      </c>
      <c r="I4" s="23"/>
    </row>
    <row r="5" customFormat="false" ht="25.5" hidden="false" customHeight="true" outlineLevel="0" collapsed="false">
      <c r="B5" s="24" t="n">
        <f aca="false">('Job Setup'!$C$11+SUMIFS('Change Orders'!$E$6:$E$25,'Change Orders'!$G$6:$G$25,"Approved"))</f>
        <v>0</v>
      </c>
      <c r="C5" s="24"/>
      <c r="E5" s="24" t="n">
        <f aca="false">MAX((SUM('Cost Tracker'!$D$4:$D$40)+SUMIFS('Change Orders'!$F$6:$F$25,'Change Orders'!$G$6:$G$25,"Approved")),SUM('Cost Tracker'!$E$4:$E$40),SUM('Cost Tracker'!$F$4:$F$40))</f>
        <v>0</v>
      </c>
      <c r="F5" s="24"/>
      <c r="H5" s="25" t="n">
        <f aca="false">('Job Setup'!$C$11+SUMIFS('Change Orders'!$E$6:$E$25,'Change Orders'!$G$6:$G$25,"Approved"))-MAX((SUM('Cost Tracker'!$D$4:$D$40)+SUMIFS('Change Orders'!$F$6:$F$25,'Change Orders'!$G$6:$G$25,"Approved")),SUM('Cost Tracker'!$E$4:$E$40),SUM('Cost Tracker'!$F$4:$F$40))</f>
        <v>0</v>
      </c>
      <c r="I5" s="25"/>
    </row>
    <row r="7" customFormat="false" ht="18" hidden="false" customHeight="true" outlineLevel="0" collapsed="false">
      <c r="B7" s="23" t="s">
        <v>38</v>
      </c>
      <c r="C7" s="23"/>
      <c r="E7" s="23" t="s">
        <v>39</v>
      </c>
      <c r="F7" s="23"/>
      <c r="H7" s="23" t="s">
        <v>40</v>
      </c>
      <c r="I7" s="23"/>
    </row>
    <row r="8" customFormat="false" ht="25.5" hidden="false" customHeight="true" outlineLevel="0" collapsed="false">
      <c r="B8" s="26" t="n">
        <f aca="false">IF(('Job Setup'!$C$11+SUMIFS('Change Orders'!$E$6:$E$25,'Change Orders'!$G$6:$G$25,"Approved"))=0,0,(('Job Setup'!$C$11+SUMIFS('Change Orders'!$E$6:$E$25,'Change Orders'!$G$6:$G$25,"Approved"))-MAX((SUM('Cost Tracker'!$D$4:$D$40)+SUMIFS('Change Orders'!$F$6:$F$25,'Change Orders'!$G$6:$G$25,"Approved")),SUM('Cost Tracker'!$E$4:$E$40),SUM('Cost Tracker'!$F$4:$F$40)))/('Job Setup'!$C$11+SUMIFS('Change Orders'!$E$6:$E$25,'Change Orders'!$G$6:$G$25,"Approved")))</f>
        <v>0</v>
      </c>
      <c r="C8" s="26"/>
      <c r="E8" s="27" t="n">
        <f aca="false">Setup!$C$10</f>
        <v>0.15</v>
      </c>
      <c r="F8" s="27"/>
      <c r="H8" s="27" t="n">
        <f aca="false">IF(('Job Setup'!$C$11+SUMIFS('Change Orders'!$E$6:$E$25,'Change Orders'!$G$6:$G$25,"Approved"))=0,0,((('Job Setup'!$C$11+SUMIFS('Change Orders'!$E$6:$E$25,'Change Orders'!$G$6:$G$25,"Approved"))-MAX((SUM('Cost Tracker'!$D$4:$D$40)+SUMIFS('Change Orders'!$F$6:$F$25,'Change Orders'!$G$6:$G$25,"Approved")),SUM('Cost Tracker'!$E$4:$E$40),SUM('Cost Tracker'!$F$4:$F$40)))/('Job Setup'!$C$11+SUMIFS('Change Orders'!$E$6:$E$25,'Change Orders'!$G$6:$G$25,"Approved")))-Setup!$C$10)</f>
        <v>0</v>
      </c>
      <c r="I8" s="27"/>
    </row>
    <row r="10" customFormat="false" ht="19.5" hidden="false" customHeight="true" outlineLevel="0" collapsed="false">
      <c r="B10" s="5" t="s">
        <v>41</v>
      </c>
      <c r="C10" s="5"/>
      <c r="D10" s="5"/>
      <c r="E10" s="5"/>
      <c r="F10" s="5"/>
      <c r="G10" s="5"/>
      <c r="H10" s="5"/>
      <c r="I10" s="5"/>
    </row>
    <row r="11" customFormat="false" ht="18" hidden="false" customHeight="true" outlineLevel="0" collapsed="false">
      <c r="B11" s="23" t="s">
        <v>42</v>
      </c>
      <c r="C11" s="23"/>
      <c r="E11" s="23" t="s">
        <v>43</v>
      </c>
      <c r="F11" s="23"/>
      <c r="H11" s="23" t="s">
        <v>44</v>
      </c>
      <c r="I11" s="23"/>
    </row>
    <row r="12" customFormat="false" ht="25.5" hidden="false" customHeight="true" outlineLevel="0" collapsed="false">
      <c r="B12" s="28" t="n">
        <f aca="false">(SUM('Cost Tracker'!$D$4:$D$40)+SUMIFS('Change Orders'!$F$6:$F$25,'Change Orders'!$G$6:$G$25,"Approved"))</f>
        <v>0</v>
      </c>
      <c r="C12" s="28"/>
      <c r="E12" s="28" t="n">
        <f aca="false">SUM('Cost Tracker'!$E$4:$E$40)</f>
        <v>0</v>
      </c>
      <c r="F12" s="28"/>
      <c r="H12" s="28" t="n">
        <f aca="false">SUM('Cost Tracker'!$F$4:$F$40)</f>
        <v>0</v>
      </c>
      <c r="I12" s="28"/>
    </row>
    <row r="14" customFormat="false" ht="18" hidden="false" customHeight="true" outlineLevel="0" collapsed="false">
      <c r="B14" s="23" t="s">
        <v>45</v>
      </c>
      <c r="C14" s="23"/>
      <c r="E14" s="23" t="s">
        <v>46</v>
      </c>
      <c r="F14" s="23"/>
      <c r="H14" s="23" t="s">
        <v>47</v>
      </c>
      <c r="I14" s="23"/>
    </row>
    <row r="15" customFormat="false" ht="25.5" hidden="false" customHeight="true" outlineLevel="0" collapsed="false">
      <c r="B15" s="27" t="n">
        <f aca="false">IF((SUM('Cost Tracker'!$D$4:$D$40)+SUMIFS('Change Orders'!$F$6:$F$25,'Change Orders'!$G$6:$G$25,"Approved"))=0,0,MIN(1,SUM('Cost Tracker'!$F$4:$F$40)/(SUM('Cost Tracker'!$D$4:$D$40)+SUMIFS('Change Orders'!$F$6:$F$25,'Change Orders'!$G$6:$G$25,"Approved"))))</f>
        <v>0</v>
      </c>
      <c r="C15" s="27"/>
      <c r="E15" s="29" t="n">
        <f aca="false">SUMPRODUCT(--('Cost Tracker'!$F$4:$F$40&gt;'Cost Tracker'!$D$4:$D$40),--('Cost Tracker'!$D$4:$D$40&gt;0))</f>
        <v>0</v>
      </c>
      <c r="F15" s="29"/>
      <c r="H15" s="30" t="n">
        <f aca="false">SUMIFS('Change Orders'!$E$6:$E$25,'Change Orders'!$G$6:$G$25,"Approved",'Change Orders'!$H$6:$H$25,"No")</f>
        <v>0</v>
      </c>
      <c r="I15" s="30"/>
    </row>
    <row r="17" customFormat="false" ht="19.5" hidden="false" customHeight="true" outlineLevel="0" collapsed="false">
      <c r="B17" s="5" t="s">
        <v>48</v>
      </c>
      <c r="C17" s="5"/>
      <c r="D17" s="5"/>
      <c r="E17" s="5"/>
      <c r="F17" s="5"/>
      <c r="G17" s="5"/>
      <c r="H17" s="5"/>
      <c r="I17" s="5"/>
    </row>
    <row r="18" customFormat="false" ht="18" hidden="false" customHeight="true" outlineLevel="0" collapsed="false">
      <c r="B18" s="23" t="s">
        <v>49</v>
      </c>
      <c r="C18" s="23"/>
      <c r="E18" s="23" t="s">
        <v>50</v>
      </c>
      <c r="F18" s="23"/>
      <c r="H18" s="23" t="s">
        <v>51</v>
      </c>
      <c r="I18" s="23"/>
    </row>
    <row r="19" customFormat="false" ht="25.5" hidden="false" customHeight="true" outlineLevel="0" collapsed="false">
      <c r="B19" s="30" t="n">
        <f aca="false">'Job Setup'!$C$16-SUM('Cost Tracker'!$G$4:$G$40)</f>
        <v>0</v>
      </c>
      <c r="C19" s="30"/>
      <c r="E19" s="28" t="n">
        <f aca="false">'Job Setup'!$C$15-'Job Setup'!$C$16</f>
        <v>0</v>
      </c>
      <c r="F19" s="28"/>
      <c r="H19" s="28" t="n">
        <f aca="false">'Job Setup'!$C$15*Setup!$C$11</f>
        <v>0</v>
      </c>
      <c r="I19" s="28"/>
    </row>
    <row r="21" customFormat="false" ht="18" hidden="false" customHeight="true" outlineLevel="0" collapsed="false">
      <c r="B21" s="23" t="s">
        <v>52</v>
      </c>
      <c r="C21" s="23"/>
      <c r="E21" s="23" t="s">
        <v>53</v>
      </c>
      <c r="F21" s="23"/>
      <c r="H21" s="23" t="s">
        <v>54</v>
      </c>
      <c r="I21" s="23"/>
    </row>
    <row r="22" customFormat="false" ht="25.5" hidden="false" customHeight="true" outlineLevel="0" collapsed="false">
      <c r="B22" s="29" t="str">
        <f aca="true">IF('Job Setup'!$C$10="","",'Job Setup'!$C$10-TODAY())</f>
        <v/>
      </c>
      <c r="C22" s="29"/>
      <c r="E22" s="29" t="n">
        <f aca="false">COUNTIF(Materials!$H$4:$H$23,"AT RISK")+COUNTIF(Materials!$H$4:$H$23,"WATCH")</f>
        <v>0</v>
      </c>
      <c r="F22" s="29"/>
      <c r="H22" s="28" t="n">
        <f aca="false">'Job Setup'!$C$15</f>
        <v>0</v>
      </c>
      <c r="I22" s="28"/>
    </row>
    <row r="24" customFormat="false" ht="19.5" hidden="false" customHeight="true" outlineLevel="0" collapsed="false">
      <c r="B24" s="5" t="s">
        <v>55</v>
      </c>
      <c r="C24" s="5"/>
      <c r="D24" s="5"/>
      <c r="E24" s="5"/>
      <c r="F24" s="5"/>
      <c r="G24" s="5"/>
      <c r="H24" s="5"/>
      <c r="I24" s="5"/>
    </row>
    <row r="25" customFormat="false" ht="24" hidden="false" customHeight="true" outlineLevel="0" collapsed="false">
      <c r="B25" s="31" t="str">
        <f aca="false">IF(('Job Setup'!$C$11+SUMIFS('Change Orders'!$E$6:$E$25,'Change Orders'!$G$6:$G$25,"Approved"))=0,"Enter your job on Job Setup to begin.",IF(IF(('Job Setup'!$C$11+SUMIFS('Change Orders'!$E$6:$E$25,'Change Orders'!$G$6:$G$25,"Approved"))=0,0,(('Job Setup'!$C$11+SUMIFS('Change Orders'!$E$6:$E$25,'Change Orders'!$G$6:$G$25,"Approved"))-MAX((SUM('Cost Tracker'!$D$4:$D$40)+SUMIFS('Change Orders'!$F$6:$F$25,'Change Orders'!$G$6:$G$25,"Approved")),SUM('Cost Tracker'!$E$4:$E$40),SUM('Cost Tracker'!$F$4:$F$40)))/('Job Setup'!$C$11+SUMIFS('Change Orders'!$E$6:$E$25,'Change Orders'!$G$6:$G$25,"Approved")))&gt;=Setup!$C$10,"HEALTHY — on track to hit your target margin.",IF(IF(('Job Setup'!$C$11+SUMIFS('Change Orders'!$E$6:$E$25,'Change Orders'!$G$6:$G$25,"Approved"))=0,0,(('Job Setup'!$C$11+SUMIFS('Change Orders'!$E$6:$E$25,'Change Orders'!$G$6:$G$25,"Approved"))-MAX((SUM('Cost Tracker'!$D$4:$D$40)+SUMIFS('Change Orders'!$F$6:$F$25,'Change Orders'!$G$6:$G$25,"Approved")),SUM('Cost Tracker'!$E$4:$E$40),SUM('Cost Tracker'!$F$4:$F$40)))/('Job Setup'!$C$11+SUMIFS('Change Orders'!$E$6:$E$25,'Change Orders'!$G$6:$G$25,"Approved")))&gt;=Setup!$C$10-0.05,"WATCH — your margin is slipping toward your floor.","AT RISK — projected margin is below your target.")))</f>
        <v>Enter your job on Job Setup to begin.</v>
      </c>
      <c r="C25" s="31"/>
      <c r="D25" s="31"/>
      <c r="E25" s="31"/>
      <c r="F25" s="31"/>
      <c r="G25" s="31"/>
      <c r="H25" s="31"/>
      <c r="I25" s="31"/>
    </row>
    <row r="26" customFormat="false" ht="15" hidden="false" customHeight="true" outlineLevel="0" collapsed="false">
      <c r="B26" s="32" t="str">
        <f aca="true">IF(('Job Setup'!$C$11+SUMIFS('Change Orders'!$E$6:$E$25,'Change Orders'!$G$6:$G$25,"Approved"))=0,"Start by entering your job on the Job Setup tab.",IF(('Job Setup'!$C$16-SUM('Cost Tracker'!$G$4:$G$40))&lt;0,"Cash is negative — collect a payment or slow spending; you are paying out faster than collecting.",IF(IF(('Job Setup'!$C$11+SUMIFS('Change Orders'!$E$6:$E$25,'Change Orders'!$G$6:$G$25,"Approved"))=0,0,(('Job Setup'!$C$11+SUMIFS('Change Orders'!$E$6:$E$25,'Change Orders'!$G$6:$G$25,"Approved"))-MAX((SUM('Cost Tracker'!$D$4:$D$40)+SUMIFS('Change Orders'!$F$6:$F$25,'Change Orders'!$G$6:$G$25,"Approved")),SUM('Cost Tracker'!$E$4:$E$40),SUM('Cost Tracker'!$F$4:$F$40)))/('Job Setup'!$C$11+SUMIFS('Change Orders'!$E$6:$E$25,'Change Orders'!$G$6:$G$25,"Approved")))&lt;Setup!$C$10-0.05,"Margin is below target — review your over-budget lines and re-price the remaining work.",IF(SUMPRODUCT(--('Cost Tracker'!$F$4:$F$40&gt;'Cost Tracker'!$D$4:$D$40),--('Cost Tracker'!$D$4:$D$40&gt;0))&gt;0,"You have "&amp;SUMPRODUCT(--('Cost Tracker'!$F$4:$F$40&gt;'Cost Tracker'!$D$4:$D$40),--('Cost Tracker'!$D$4:$D$40&gt;0))&amp;" cost line(s) over budget — open Cost Tracker and find out why.",IF(SUMIFS('Change Orders'!$E$6:$E$25,'Change Orders'!$G$6:$G$25,"Approved",'Change Orders'!$H$6:$H$25,"No")&gt;0,"You have $"&amp;TEXT(SUMIFS('Change Orders'!$E$6:$E$25,'Change Orders'!$G$6:$G$25,"Approved",'Change Orders'!$H$6:$H$25,"No"),"#,##0")&amp;" in approved change orders not yet billed — bill them.",IF((COUNTIF(Materials!$H$4:$H$23,"AT RISK")+COUNTIF(Materials!$H$4:$H$23,"WATCH"))&gt;0,"Chase "&amp;(COUNTIF(Materials!$H$4:$H$23,"AT RISK")+COUNTIF(Materials!$H$4:$H$23,"WATCH"))&amp;" material item(s) at risk before they idle your crew.",IF(AND('Job Setup'!$C$10&lt;&gt;"",IF('Job Setup'!$C$10="","",'Job Setup'!$C$10-TODAY())&lt;0),"This job is past its target completion date — update the schedule and the customer.","On track. Keep logging costs, change orders, and materials as they happen.")))))))</f>
        <v>Start by entering your job on the Job Setup tab.</v>
      </c>
      <c r="C26" s="32"/>
      <c r="D26" s="32"/>
      <c r="E26" s="32"/>
      <c r="F26" s="32"/>
      <c r="G26" s="32"/>
      <c r="H26" s="32"/>
      <c r="I26" s="32"/>
    </row>
    <row r="27" customFormat="false" ht="15" hidden="false" customHeight="true" outlineLevel="0" collapsed="false">
      <c r="B27" s="32"/>
      <c r="C27" s="32"/>
      <c r="D27" s="32"/>
      <c r="E27" s="32"/>
      <c r="F27" s="32"/>
      <c r="G27" s="32"/>
      <c r="H27" s="32"/>
      <c r="I27" s="32"/>
    </row>
  </sheetData>
  <sheetProtection sheet="true" formatCells="false" formatColumns="false" formatRows="false" sort="false" autoFilter="false"/>
  <mergeCells count="43">
    <mergeCell ref="F1:I1"/>
    <mergeCell ref="B3:I3"/>
    <mergeCell ref="B4:C4"/>
    <mergeCell ref="E4:F4"/>
    <mergeCell ref="H4:I4"/>
    <mergeCell ref="B5:C5"/>
    <mergeCell ref="E5:F5"/>
    <mergeCell ref="H5:I5"/>
    <mergeCell ref="B7:C7"/>
    <mergeCell ref="E7:F7"/>
    <mergeCell ref="H7:I7"/>
    <mergeCell ref="B8:C8"/>
    <mergeCell ref="E8:F8"/>
    <mergeCell ref="H8:I8"/>
    <mergeCell ref="B10:I10"/>
    <mergeCell ref="B11:C11"/>
    <mergeCell ref="E11:F11"/>
    <mergeCell ref="H11:I11"/>
    <mergeCell ref="B12:C12"/>
    <mergeCell ref="E12:F12"/>
    <mergeCell ref="H12:I12"/>
    <mergeCell ref="B14:C14"/>
    <mergeCell ref="E14:F14"/>
    <mergeCell ref="H14:I14"/>
    <mergeCell ref="B15:C15"/>
    <mergeCell ref="E15:F15"/>
    <mergeCell ref="H15:I15"/>
    <mergeCell ref="B17:I17"/>
    <mergeCell ref="B18:C18"/>
    <mergeCell ref="E18:F18"/>
    <mergeCell ref="H18:I18"/>
    <mergeCell ref="B19:C19"/>
    <mergeCell ref="E19:F19"/>
    <mergeCell ref="H19:I19"/>
    <mergeCell ref="B21:C21"/>
    <mergeCell ref="E21:F21"/>
    <mergeCell ref="H21:I21"/>
    <mergeCell ref="B22:C22"/>
    <mergeCell ref="E22:F22"/>
    <mergeCell ref="H22:I22"/>
    <mergeCell ref="B24:I24"/>
    <mergeCell ref="B25:I25"/>
    <mergeCell ref="B26:I27"/>
  </mergeCells>
  <conditionalFormatting sqref="B25">
    <cfRule type="expression" priority="2" aboveAverage="0" equalAverage="0" bottom="0" percent="0" rank="0" text="" dxfId="0">
      <formula>ISNUMBER(SEARCH("HEALTHY",$B$25))</formula>
    </cfRule>
    <cfRule type="expression" priority="3" aboveAverage="0" equalAverage="0" bottom="0" percent="0" rank="0" text="" dxfId="1">
      <formula>ISNUMBER(SEARCH("WATCH",$B$25))</formula>
    </cfRule>
    <cfRule type="expression" priority="4" aboveAverage="0" equalAverage="0" bottom="0" percent="0" rank="0" text="" dxfId="2">
      <formula>ISNUMBER(SEARCH("AT RISK",$B$25))</formula>
    </cfRule>
  </conditionalFormatting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20"/>
    <col collapsed="false" customWidth="true" hidden="false" outlineLevel="0" max="4" min="4" style="1" width="4"/>
    <col collapsed="false" customWidth="true" hidden="false" outlineLevel="0" max="5" min="5" style="1" width="28"/>
    <col collapsed="false" customWidth="true" hidden="false" outlineLevel="0" max="7" min="6" style="1" width="20"/>
    <col collapsed="false" customWidth="true" hidden="false" outlineLevel="0" max="8" min="8" style="1" width="3"/>
  </cols>
  <sheetData>
    <row r="1" customFormat="false" ht="25.5" hidden="false" customHeight="true" outlineLevel="0" collapsed="false">
      <c r="A1" s="16" t="s">
        <v>56</v>
      </c>
      <c r="B1" s="16"/>
      <c r="C1" s="16"/>
      <c r="D1" s="16"/>
      <c r="E1" s="16"/>
      <c r="F1" s="16"/>
      <c r="G1" s="16"/>
      <c r="H1" s="16"/>
    </row>
    <row r="2" customFormat="false" ht="15.75" hidden="false" customHeight="true" outlineLevel="0" collapsed="false">
      <c r="A2" s="17" t="s">
        <v>57</v>
      </c>
      <c r="B2" s="17"/>
      <c r="C2" s="17"/>
      <c r="D2" s="17"/>
      <c r="E2" s="17"/>
      <c r="F2" s="17"/>
      <c r="G2" s="17"/>
      <c r="H2" s="17"/>
    </row>
    <row r="4" customFormat="false" ht="19.5" hidden="false" customHeight="true" outlineLevel="0" collapsed="false">
      <c r="B4" s="5" t="s">
        <v>58</v>
      </c>
      <c r="C4" s="5"/>
      <c r="E4" s="5" t="s">
        <v>59</v>
      </c>
      <c r="F4" s="5"/>
    </row>
    <row r="5" customFormat="false" ht="15" hidden="false" customHeight="true" outlineLevel="0" collapsed="false">
      <c r="B5" s="18" t="s">
        <v>60</v>
      </c>
      <c r="C5" s="19"/>
      <c r="E5" s="33" t="s">
        <v>61</v>
      </c>
      <c r="F5" s="34"/>
    </row>
    <row r="6" customFormat="false" ht="15" hidden="false" customHeight="true" outlineLevel="0" collapsed="false">
      <c r="B6" s="18" t="s">
        <v>62</v>
      </c>
      <c r="C6" s="19"/>
      <c r="E6" s="33" t="s">
        <v>63</v>
      </c>
      <c r="F6" s="34"/>
    </row>
    <row r="7" customFormat="false" ht="15" hidden="false" customHeight="true" outlineLevel="0" collapsed="false">
      <c r="B7" s="18" t="s">
        <v>64</v>
      </c>
      <c r="C7" s="19"/>
      <c r="E7" s="33" t="s">
        <v>65</v>
      </c>
      <c r="F7" s="34"/>
    </row>
    <row r="8" customFormat="false" ht="15" hidden="false" customHeight="true" outlineLevel="0" collapsed="false">
      <c r="B8" s="18" t="s">
        <v>66</v>
      </c>
      <c r="C8" s="19" t="s">
        <v>67</v>
      </c>
      <c r="E8" s="33" t="s">
        <v>68</v>
      </c>
      <c r="F8" s="34"/>
    </row>
    <row r="9" customFormat="false" ht="15" hidden="false" customHeight="true" outlineLevel="0" collapsed="false">
      <c r="B9" s="18" t="s">
        <v>69</v>
      </c>
      <c r="C9" s="35"/>
      <c r="E9" s="33" t="s">
        <v>70</v>
      </c>
      <c r="F9" s="34"/>
    </row>
    <row r="10" customFormat="false" ht="15" hidden="false" customHeight="true" outlineLevel="0" collapsed="false">
      <c r="B10" s="18" t="s">
        <v>71</v>
      </c>
      <c r="C10" s="35"/>
      <c r="E10" s="33" t="s">
        <v>72</v>
      </c>
      <c r="F10" s="34"/>
    </row>
    <row r="11" customFormat="false" ht="15" hidden="false" customHeight="true" outlineLevel="0" collapsed="false">
      <c r="B11" s="18" t="s">
        <v>73</v>
      </c>
      <c r="C11" s="34"/>
      <c r="E11" s="18" t="s">
        <v>74</v>
      </c>
      <c r="F11" s="36" t="n">
        <f aca="false">SUM(F5:F10)</f>
        <v>0</v>
      </c>
    </row>
    <row r="12" customFormat="false" ht="15" hidden="false" customHeight="true" outlineLevel="0" collapsed="false">
      <c r="E12" s="18" t="s">
        <v>75</v>
      </c>
      <c r="F12" s="37" t="n">
        <f aca="false">IF(C11=0,0,(C11-F11)/C11)</f>
        <v>0</v>
      </c>
    </row>
    <row r="13" customFormat="false" ht="21.75" hidden="false" customHeight="true" outlineLevel="0" collapsed="false">
      <c r="E13" s="22" t="s">
        <v>76</v>
      </c>
      <c r="F13" s="22"/>
      <c r="G13" s="22"/>
    </row>
    <row r="14" customFormat="false" ht="19.5" hidden="false" customHeight="true" outlineLevel="0" collapsed="false">
      <c r="B14" s="5" t="s">
        <v>77</v>
      </c>
      <c r="C14" s="5"/>
      <c r="D14" s="5"/>
      <c r="E14" s="5"/>
      <c r="F14" s="5"/>
      <c r="G14" s="5"/>
    </row>
    <row r="15" customFormat="false" ht="15" hidden="false" customHeight="true" outlineLevel="0" collapsed="false">
      <c r="B15" s="18" t="s">
        <v>78</v>
      </c>
      <c r="C15" s="34"/>
    </row>
    <row r="16" customFormat="false" ht="15" hidden="false" customHeight="true" outlineLevel="0" collapsed="false">
      <c r="B16" s="18" t="s">
        <v>79</v>
      </c>
      <c r="C16" s="34"/>
    </row>
    <row r="17" customFormat="false" ht="15" hidden="false" customHeight="true" outlineLevel="0" collapsed="false">
      <c r="B17" s="18" t="s">
        <v>80</v>
      </c>
      <c r="C17" s="36" t="n">
        <f aca="false">C15*Setup!$C$11</f>
        <v>0</v>
      </c>
    </row>
    <row r="18" customFormat="false" ht="15" hidden="false" customHeight="true" outlineLevel="0" collapsed="false">
      <c r="B18" s="18" t="s">
        <v>81</v>
      </c>
      <c r="C18" s="36" t="n">
        <f aca="false">C15-C16</f>
        <v>0</v>
      </c>
    </row>
    <row r="20" customFormat="false" ht="15" hidden="false" customHeight="true" outlineLevel="0" collapsed="false">
      <c r="B20" s="22" t="s">
        <v>82</v>
      </c>
      <c r="C20" s="22"/>
      <c r="D20" s="22"/>
      <c r="E20" s="22"/>
      <c r="F20" s="22"/>
      <c r="G20" s="22"/>
    </row>
  </sheetData>
  <sheetProtection sheet="true" formatCells="false" formatColumns="false" formatRows="false" sort="false" autoFilter="false"/>
  <mergeCells count="7">
    <mergeCell ref="A1:H1"/>
    <mergeCell ref="A2:H2"/>
    <mergeCell ref="B4:C4"/>
    <mergeCell ref="E4:F4"/>
    <mergeCell ref="E13:G13"/>
    <mergeCell ref="B14:G14"/>
    <mergeCell ref="B20:G20"/>
  </mergeCells>
  <dataValidations count="1">
    <dataValidation allowBlank="true" error="Pick a contract type from the list." errorStyle="stop" errorTitle="Contract type" operator="between" showDropDown="false" showErrorMessage="true" showInputMessage="false" sqref="C8" type="list">
      <formula1>ContractType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30"/>
    <col collapsed="false" customWidth="true" hidden="false" outlineLevel="0" max="8" min="4" style="1" width="15"/>
    <col collapsed="false" customWidth="true" hidden="false" outlineLevel="0" max="9" min="9" style="1" width="12"/>
    <col collapsed="false" customWidth="true" hidden="false" outlineLevel="0" max="10" min="10" style="1" width="3"/>
  </cols>
  <sheetData>
    <row r="1" customFormat="false" ht="25.5" hidden="false" customHeight="true" outlineLevel="0" collapsed="false">
      <c r="A1" s="16" t="s">
        <v>83</v>
      </c>
      <c r="B1" s="16"/>
      <c r="C1" s="16"/>
      <c r="D1" s="16"/>
      <c r="E1" s="16"/>
      <c r="F1" s="16"/>
      <c r="G1" s="16"/>
      <c r="H1" s="16"/>
      <c r="I1" s="16"/>
    </row>
    <row r="2" customFormat="false" ht="15.75" hidden="false" customHeight="true" outlineLevel="0" collapsed="false">
      <c r="A2" s="17" t="s">
        <v>84</v>
      </c>
      <c r="B2" s="17"/>
      <c r="C2" s="17"/>
      <c r="D2" s="17"/>
      <c r="E2" s="17"/>
      <c r="F2" s="17"/>
      <c r="G2" s="17"/>
      <c r="H2" s="17"/>
      <c r="I2" s="17"/>
    </row>
    <row r="3" customFormat="false" ht="26.25" hidden="false" customHeight="true" outlineLevel="0" collapsed="false">
      <c r="A3" s="38"/>
      <c r="B3" s="39" t="s">
        <v>85</v>
      </c>
      <c r="C3" s="39" t="s">
        <v>86</v>
      </c>
      <c r="D3" s="39" t="s">
        <v>87</v>
      </c>
      <c r="E3" s="39" t="s">
        <v>88</v>
      </c>
      <c r="F3" s="39" t="s">
        <v>89</v>
      </c>
      <c r="G3" s="39" t="s">
        <v>90</v>
      </c>
      <c r="H3" s="39" t="s">
        <v>91</v>
      </c>
      <c r="I3" s="39" t="s">
        <v>92</v>
      </c>
    </row>
    <row r="4" customFormat="false" ht="15" hidden="false" customHeight="true" outlineLevel="0" collapsed="false">
      <c r="B4" s="40" t="s">
        <v>61</v>
      </c>
      <c r="C4" s="41"/>
      <c r="D4" s="41"/>
      <c r="E4" s="41"/>
      <c r="F4" s="41"/>
      <c r="G4" s="41"/>
      <c r="H4" s="42" t="str">
        <f aca="false">IF(D4="","",D4-F4)</f>
        <v/>
      </c>
      <c r="I4" s="43" t="str">
        <f aca="false">IF(OR(D4="",D4=0),"",F4/D4)</f>
        <v/>
      </c>
    </row>
    <row r="5" customFormat="false" ht="15" hidden="false" customHeight="true" outlineLevel="0" collapsed="false">
      <c r="B5" s="40" t="s">
        <v>63</v>
      </c>
      <c r="C5" s="41"/>
      <c r="D5" s="41"/>
      <c r="E5" s="41"/>
      <c r="F5" s="41"/>
      <c r="G5" s="41"/>
      <c r="H5" s="42" t="str">
        <f aca="false">IF(D5="","",D5-F5)</f>
        <v/>
      </c>
      <c r="I5" s="43" t="str">
        <f aca="false">IF(OR(D5="",D5=0),"",F5/D5)</f>
        <v/>
      </c>
    </row>
    <row r="6" customFormat="false" ht="15" hidden="false" customHeight="true" outlineLevel="0" collapsed="false">
      <c r="B6" s="40" t="s">
        <v>65</v>
      </c>
      <c r="C6" s="41"/>
      <c r="D6" s="41"/>
      <c r="E6" s="41"/>
      <c r="F6" s="41"/>
      <c r="G6" s="41"/>
      <c r="H6" s="42" t="str">
        <f aca="false">IF(D6="","",D6-F6)</f>
        <v/>
      </c>
      <c r="I6" s="43" t="str">
        <f aca="false">IF(OR(D6="",D6=0),"",F6/D6)</f>
        <v/>
      </c>
    </row>
    <row r="7" customFormat="false" ht="15" hidden="false" customHeight="true" outlineLevel="0" collapsed="false">
      <c r="B7" s="40" t="s">
        <v>68</v>
      </c>
      <c r="C7" s="41"/>
      <c r="D7" s="41"/>
      <c r="E7" s="41"/>
      <c r="F7" s="41"/>
      <c r="G7" s="41"/>
      <c r="H7" s="42" t="str">
        <f aca="false">IF(D7="","",D7-F7)</f>
        <v/>
      </c>
      <c r="I7" s="43" t="str">
        <f aca="false">IF(OR(D7="",D7=0),"",F7/D7)</f>
        <v/>
      </c>
    </row>
    <row r="8" customFormat="false" ht="15" hidden="false" customHeight="true" outlineLevel="0" collapsed="false">
      <c r="B8" s="40" t="s">
        <v>70</v>
      </c>
      <c r="C8" s="41"/>
      <c r="D8" s="41"/>
      <c r="E8" s="41"/>
      <c r="F8" s="41"/>
      <c r="G8" s="41"/>
      <c r="H8" s="42" t="str">
        <f aca="false">IF(D8="","",D8-F8)</f>
        <v/>
      </c>
      <c r="I8" s="43" t="str">
        <f aca="false">IF(OR(D8="",D8=0),"",F8/D8)</f>
        <v/>
      </c>
    </row>
    <row r="9" customFormat="false" ht="15" hidden="false" customHeight="true" outlineLevel="0" collapsed="false">
      <c r="B9" s="40" t="s">
        <v>72</v>
      </c>
      <c r="C9" s="41"/>
      <c r="D9" s="41"/>
      <c r="E9" s="41"/>
      <c r="F9" s="41"/>
      <c r="G9" s="41"/>
      <c r="H9" s="42" t="str">
        <f aca="false">IF(D9="","",D9-F9)</f>
        <v/>
      </c>
      <c r="I9" s="43" t="str">
        <f aca="false">IF(OR(D9="",D9=0),"",F9/D9)</f>
        <v/>
      </c>
    </row>
    <row r="10" customFormat="false" ht="15" hidden="false" customHeight="true" outlineLevel="0" collapsed="false">
      <c r="B10" s="40"/>
      <c r="C10" s="41"/>
      <c r="D10" s="41"/>
      <c r="E10" s="41"/>
      <c r="F10" s="41"/>
      <c r="G10" s="41"/>
      <c r="H10" s="42" t="str">
        <f aca="false">IF(D10="","",D10-F10)</f>
        <v/>
      </c>
      <c r="I10" s="43" t="str">
        <f aca="false">IF(OR(D10="",D10=0),"",F10/D10)</f>
        <v/>
      </c>
    </row>
    <row r="11" customFormat="false" ht="15" hidden="false" customHeight="true" outlineLevel="0" collapsed="false">
      <c r="B11" s="40"/>
      <c r="C11" s="41"/>
      <c r="D11" s="41"/>
      <c r="E11" s="41"/>
      <c r="F11" s="41"/>
      <c r="G11" s="41"/>
      <c r="H11" s="42" t="str">
        <f aca="false">IF(D11="","",D11-F11)</f>
        <v/>
      </c>
      <c r="I11" s="43" t="str">
        <f aca="false">IF(OR(D11="",D11=0),"",F11/D11)</f>
        <v/>
      </c>
    </row>
    <row r="12" customFormat="false" ht="15" hidden="false" customHeight="true" outlineLevel="0" collapsed="false">
      <c r="B12" s="40"/>
      <c r="C12" s="41"/>
      <c r="D12" s="41"/>
      <c r="E12" s="41"/>
      <c r="F12" s="41"/>
      <c r="G12" s="41"/>
      <c r="H12" s="42" t="str">
        <f aca="false">IF(D12="","",D12-F12)</f>
        <v/>
      </c>
      <c r="I12" s="43" t="str">
        <f aca="false">IF(OR(D12="",D12=0),"",F12/D12)</f>
        <v/>
      </c>
    </row>
    <row r="13" customFormat="false" ht="15" hidden="false" customHeight="true" outlineLevel="0" collapsed="false">
      <c r="B13" s="40"/>
      <c r="C13" s="41"/>
      <c r="D13" s="41"/>
      <c r="E13" s="41"/>
      <c r="F13" s="41"/>
      <c r="G13" s="41"/>
      <c r="H13" s="42" t="str">
        <f aca="false">IF(D13="","",D13-F13)</f>
        <v/>
      </c>
      <c r="I13" s="43" t="str">
        <f aca="false">IF(OR(D13="",D13=0),"",F13/D13)</f>
        <v/>
      </c>
    </row>
    <row r="14" customFormat="false" ht="15" hidden="false" customHeight="true" outlineLevel="0" collapsed="false">
      <c r="B14" s="40"/>
      <c r="C14" s="41"/>
      <c r="D14" s="41"/>
      <c r="E14" s="41"/>
      <c r="F14" s="41"/>
      <c r="G14" s="41"/>
      <c r="H14" s="42" t="str">
        <f aca="false">IF(D14="","",D14-F14)</f>
        <v/>
      </c>
      <c r="I14" s="43" t="str">
        <f aca="false">IF(OR(D14="",D14=0),"",F14/D14)</f>
        <v/>
      </c>
    </row>
    <row r="15" customFormat="false" ht="15" hidden="false" customHeight="true" outlineLevel="0" collapsed="false">
      <c r="B15" s="40"/>
      <c r="C15" s="41"/>
      <c r="D15" s="41"/>
      <c r="E15" s="41"/>
      <c r="F15" s="41"/>
      <c r="G15" s="41"/>
      <c r="H15" s="42" t="str">
        <f aca="false">IF(D15="","",D15-F15)</f>
        <v/>
      </c>
      <c r="I15" s="43" t="str">
        <f aca="false">IF(OR(D15="",D15=0),"",F15/D15)</f>
        <v/>
      </c>
    </row>
    <row r="16" customFormat="false" ht="15" hidden="false" customHeight="true" outlineLevel="0" collapsed="false">
      <c r="B16" s="40"/>
      <c r="C16" s="41"/>
      <c r="D16" s="41"/>
      <c r="E16" s="41"/>
      <c r="F16" s="41"/>
      <c r="G16" s="41"/>
      <c r="H16" s="42" t="str">
        <f aca="false">IF(D16="","",D16-F16)</f>
        <v/>
      </c>
      <c r="I16" s="43" t="str">
        <f aca="false">IF(OR(D16="",D16=0),"",F16/D16)</f>
        <v/>
      </c>
    </row>
    <row r="17" customFormat="false" ht="15" hidden="false" customHeight="true" outlineLevel="0" collapsed="false">
      <c r="B17" s="40"/>
      <c r="C17" s="41"/>
      <c r="D17" s="41"/>
      <c r="E17" s="41"/>
      <c r="F17" s="41"/>
      <c r="G17" s="41"/>
      <c r="H17" s="42" t="str">
        <f aca="false">IF(D17="","",D17-F17)</f>
        <v/>
      </c>
      <c r="I17" s="43" t="str">
        <f aca="false">IF(OR(D17="",D17=0),"",F17/D17)</f>
        <v/>
      </c>
    </row>
    <row r="18" customFormat="false" ht="15" hidden="false" customHeight="true" outlineLevel="0" collapsed="false">
      <c r="B18" s="40"/>
      <c r="C18" s="41"/>
      <c r="D18" s="41"/>
      <c r="E18" s="41"/>
      <c r="F18" s="41"/>
      <c r="G18" s="41"/>
      <c r="H18" s="42" t="str">
        <f aca="false">IF(D18="","",D18-F18)</f>
        <v/>
      </c>
      <c r="I18" s="43" t="str">
        <f aca="false">IF(OR(D18="",D18=0),"",F18/D18)</f>
        <v/>
      </c>
    </row>
    <row r="19" customFormat="false" ht="15" hidden="false" customHeight="true" outlineLevel="0" collapsed="false">
      <c r="B19" s="40"/>
      <c r="C19" s="41"/>
      <c r="D19" s="41"/>
      <c r="E19" s="41"/>
      <c r="F19" s="41"/>
      <c r="G19" s="41"/>
      <c r="H19" s="42" t="str">
        <f aca="false">IF(D19="","",D19-F19)</f>
        <v/>
      </c>
      <c r="I19" s="43" t="str">
        <f aca="false">IF(OR(D19="",D19=0),"",F19/D19)</f>
        <v/>
      </c>
    </row>
    <row r="20" customFormat="false" ht="15" hidden="false" customHeight="true" outlineLevel="0" collapsed="false">
      <c r="B20" s="40"/>
      <c r="C20" s="41"/>
      <c r="D20" s="41"/>
      <c r="E20" s="41"/>
      <c r="F20" s="41"/>
      <c r="G20" s="41"/>
      <c r="H20" s="42" t="str">
        <f aca="false">IF(D20="","",D20-F20)</f>
        <v/>
      </c>
      <c r="I20" s="43" t="str">
        <f aca="false">IF(OR(D20="",D20=0),"",F20/D20)</f>
        <v/>
      </c>
    </row>
    <row r="21" customFormat="false" ht="15" hidden="false" customHeight="true" outlineLevel="0" collapsed="false">
      <c r="B21" s="40"/>
      <c r="C21" s="41"/>
      <c r="D21" s="41"/>
      <c r="E21" s="41"/>
      <c r="F21" s="41"/>
      <c r="G21" s="41"/>
      <c r="H21" s="42" t="str">
        <f aca="false">IF(D21="","",D21-F21)</f>
        <v/>
      </c>
      <c r="I21" s="43" t="str">
        <f aca="false">IF(OR(D21="",D21=0),"",F21/D21)</f>
        <v/>
      </c>
    </row>
    <row r="22" customFormat="false" ht="15" hidden="false" customHeight="true" outlineLevel="0" collapsed="false">
      <c r="B22" s="40"/>
      <c r="C22" s="41"/>
      <c r="D22" s="41"/>
      <c r="E22" s="41"/>
      <c r="F22" s="41"/>
      <c r="G22" s="41"/>
      <c r="H22" s="42" t="str">
        <f aca="false">IF(D22="","",D22-F22)</f>
        <v/>
      </c>
      <c r="I22" s="43" t="str">
        <f aca="false">IF(OR(D22="",D22=0),"",F22/D22)</f>
        <v/>
      </c>
    </row>
    <row r="23" customFormat="false" ht="15" hidden="false" customHeight="true" outlineLevel="0" collapsed="false">
      <c r="B23" s="40"/>
      <c r="C23" s="41"/>
      <c r="D23" s="41"/>
      <c r="E23" s="41"/>
      <c r="F23" s="41"/>
      <c r="G23" s="41"/>
      <c r="H23" s="42" t="str">
        <f aca="false">IF(D23="","",D23-F23)</f>
        <v/>
      </c>
      <c r="I23" s="43" t="str">
        <f aca="false">IF(OR(D23="",D23=0),"",F23/D23)</f>
        <v/>
      </c>
    </row>
    <row r="24" customFormat="false" ht="15" hidden="false" customHeight="true" outlineLevel="0" collapsed="false">
      <c r="B24" s="40"/>
      <c r="C24" s="41"/>
      <c r="D24" s="41"/>
      <c r="E24" s="41"/>
      <c r="F24" s="41"/>
      <c r="G24" s="41"/>
      <c r="H24" s="42" t="str">
        <f aca="false">IF(D24="","",D24-F24)</f>
        <v/>
      </c>
      <c r="I24" s="43" t="str">
        <f aca="false">IF(OR(D24="",D24=0),"",F24/D24)</f>
        <v/>
      </c>
    </row>
    <row r="25" customFormat="false" ht="15" hidden="false" customHeight="true" outlineLevel="0" collapsed="false">
      <c r="B25" s="40"/>
      <c r="C25" s="41"/>
      <c r="D25" s="41"/>
      <c r="E25" s="41"/>
      <c r="F25" s="41"/>
      <c r="G25" s="41"/>
      <c r="H25" s="42" t="str">
        <f aca="false">IF(D25="","",D25-F25)</f>
        <v/>
      </c>
      <c r="I25" s="43" t="str">
        <f aca="false">IF(OR(D25="",D25=0),"",F25/D25)</f>
        <v/>
      </c>
    </row>
    <row r="26" customFormat="false" ht="15" hidden="false" customHeight="true" outlineLevel="0" collapsed="false">
      <c r="B26" s="40"/>
      <c r="C26" s="41"/>
      <c r="D26" s="41"/>
      <c r="E26" s="41"/>
      <c r="F26" s="41"/>
      <c r="G26" s="41"/>
      <c r="H26" s="42" t="str">
        <f aca="false">IF(D26="","",D26-F26)</f>
        <v/>
      </c>
      <c r="I26" s="43" t="str">
        <f aca="false">IF(OR(D26="",D26=0),"",F26/D26)</f>
        <v/>
      </c>
    </row>
    <row r="27" customFormat="false" ht="15" hidden="false" customHeight="true" outlineLevel="0" collapsed="false">
      <c r="B27" s="40"/>
      <c r="C27" s="41"/>
      <c r="D27" s="41"/>
      <c r="E27" s="41"/>
      <c r="F27" s="41"/>
      <c r="G27" s="41"/>
      <c r="H27" s="42" t="str">
        <f aca="false">IF(D27="","",D27-F27)</f>
        <v/>
      </c>
      <c r="I27" s="43" t="str">
        <f aca="false">IF(OR(D27="",D27=0),"",F27/D27)</f>
        <v/>
      </c>
    </row>
    <row r="28" customFormat="false" ht="15" hidden="false" customHeight="true" outlineLevel="0" collapsed="false">
      <c r="B28" s="40"/>
      <c r="C28" s="41"/>
      <c r="D28" s="41"/>
      <c r="E28" s="41"/>
      <c r="F28" s="41"/>
      <c r="G28" s="41"/>
      <c r="H28" s="42" t="str">
        <f aca="false">IF(D28="","",D28-F28)</f>
        <v/>
      </c>
      <c r="I28" s="43" t="str">
        <f aca="false">IF(OR(D28="",D28=0),"",F28/D28)</f>
        <v/>
      </c>
    </row>
    <row r="29" customFormat="false" ht="15" hidden="false" customHeight="true" outlineLevel="0" collapsed="false">
      <c r="B29" s="40"/>
      <c r="C29" s="41"/>
      <c r="D29" s="41"/>
      <c r="E29" s="41"/>
      <c r="F29" s="41"/>
      <c r="G29" s="41"/>
      <c r="H29" s="42" t="str">
        <f aca="false">IF(D29="","",D29-F29)</f>
        <v/>
      </c>
      <c r="I29" s="43" t="str">
        <f aca="false">IF(OR(D29="",D29=0),"",F29/D29)</f>
        <v/>
      </c>
    </row>
    <row r="30" customFormat="false" ht="15" hidden="false" customHeight="true" outlineLevel="0" collapsed="false">
      <c r="B30" s="40"/>
      <c r="C30" s="41"/>
      <c r="D30" s="41"/>
      <c r="E30" s="41"/>
      <c r="F30" s="41"/>
      <c r="G30" s="41"/>
      <c r="H30" s="42" t="str">
        <f aca="false">IF(D30="","",D30-F30)</f>
        <v/>
      </c>
      <c r="I30" s="43" t="str">
        <f aca="false">IF(OR(D30="",D30=0),"",F30/D30)</f>
        <v/>
      </c>
    </row>
    <row r="31" customFormat="false" ht="15" hidden="false" customHeight="true" outlineLevel="0" collapsed="false">
      <c r="B31" s="40"/>
      <c r="C31" s="41"/>
      <c r="D31" s="41"/>
      <c r="E31" s="41"/>
      <c r="F31" s="41"/>
      <c r="G31" s="41"/>
      <c r="H31" s="42" t="str">
        <f aca="false">IF(D31="","",D31-F31)</f>
        <v/>
      </c>
      <c r="I31" s="43" t="str">
        <f aca="false">IF(OR(D31="",D31=0),"",F31/D31)</f>
        <v/>
      </c>
    </row>
    <row r="32" customFormat="false" ht="15" hidden="false" customHeight="true" outlineLevel="0" collapsed="false">
      <c r="B32" s="40"/>
      <c r="C32" s="41"/>
      <c r="D32" s="41"/>
      <c r="E32" s="41"/>
      <c r="F32" s="41"/>
      <c r="G32" s="41"/>
      <c r="H32" s="42" t="str">
        <f aca="false">IF(D32="","",D32-F32)</f>
        <v/>
      </c>
      <c r="I32" s="43" t="str">
        <f aca="false">IF(OR(D32="",D32=0),"",F32/D32)</f>
        <v/>
      </c>
    </row>
    <row r="33" customFormat="false" ht="15" hidden="false" customHeight="true" outlineLevel="0" collapsed="false">
      <c r="B33" s="40"/>
      <c r="C33" s="41"/>
      <c r="D33" s="41"/>
      <c r="E33" s="41"/>
      <c r="F33" s="41"/>
      <c r="G33" s="41"/>
      <c r="H33" s="42" t="str">
        <f aca="false">IF(D33="","",D33-F33)</f>
        <v/>
      </c>
      <c r="I33" s="43" t="str">
        <f aca="false">IF(OR(D33="",D33=0),"",F33/D33)</f>
        <v/>
      </c>
    </row>
    <row r="34" customFormat="false" ht="15" hidden="false" customHeight="true" outlineLevel="0" collapsed="false">
      <c r="B34" s="40"/>
      <c r="C34" s="41"/>
      <c r="D34" s="41"/>
      <c r="E34" s="41"/>
      <c r="F34" s="41"/>
      <c r="G34" s="41"/>
      <c r="H34" s="42" t="str">
        <f aca="false">IF(D34="","",D34-F34)</f>
        <v/>
      </c>
      <c r="I34" s="43" t="str">
        <f aca="false">IF(OR(D34="",D34=0),"",F34/D34)</f>
        <v/>
      </c>
    </row>
    <row r="35" customFormat="false" ht="15" hidden="false" customHeight="true" outlineLevel="0" collapsed="false">
      <c r="B35" s="40"/>
      <c r="C35" s="41"/>
      <c r="D35" s="41"/>
      <c r="E35" s="41"/>
      <c r="F35" s="41"/>
      <c r="G35" s="41"/>
      <c r="H35" s="42" t="str">
        <f aca="false">IF(D35="","",D35-F35)</f>
        <v/>
      </c>
      <c r="I35" s="43" t="str">
        <f aca="false">IF(OR(D35="",D35=0),"",F35/D35)</f>
        <v/>
      </c>
    </row>
    <row r="36" customFormat="false" ht="15" hidden="false" customHeight="true" outlineLevel="0" collapsed="false">
      <c r="B36" s="40"/>
      <c r="C36" s="41"/>
      <c r="D36" s="41"/>
      <c r="E36" s="41"/>
      <c r="F36" s="41"/>
      <c r="G36" s="41"/>
      <c r="H36" s="42" t="str">
        <f aca="false">IF(D36="","",D36-F36)</f>
        <v/>
      </c>
      <c r="I36" s="43" t="str">
        <f aca="false">IF(OR(D36="",D36=0),"",F36/D36)</f>
        <v/>
      </c>
    </row>
    <row r="37" customFormat="false" ht="15" hidden="false" customHeight="true" outlineLevel="0" collapsed="false">
      <c r="B37" s="40"/>
      <c r="C37" s="41"/>
      <c r="D37" s="41"/>
      <c r="E37" s="41"/>
      <c r="F37" s="41"/>
      <c r="G37" s="41"/>
      <c r="H37" s="42" t="str">
        <f aca="false">IF(D37="","",D37-F37)</f>
        <v/>
      </c>
      <c r="I37" s="43" t="str">
        <f aca="false">IF(OR(D37="",D37=0),"",F37/D37)</f>
        <v/>
      </c>
    </row>
    <row r="38" customFormat="false" ht="15" hidden="false" customHeight="true" outlineLevel="0" collapsed="false">
      <c r="B38" s="40"/>
      <c r="C38" s="41"/>
      <c r="D38" s="41"/>
      <c r="E38" s="41"/>
      <c r="F38" s="41"/>
      <c r="G38" s="41"/>
      <c r="H38" s="42" t="str">
        <f aca="false">IF(D38="","",D38-F38)</f>
        <v/>
      </c>
      <c r="I38" s="43" t="str">
        <f aca="false">IF(OR(D38="",D38=0),"",F38/D38)</f>
        <v/>
      </c>
    </row>
    <row r="39" customFormat="false" ht="15" hidden="false" customHeight="true" outlineLevel="0" collapsed="false">
      <c r="B39" s="40"/>
      <c r="C39" s="41"/>
      <c r="D39" s="41"/>
      <c r="E39" s="41"/>
      <c r="F39" s="41"/>
      <c r="G39" s="41"/>
      <c r="H39" s="42" t="str">
        <f aca="false">IF(D39="","",D39-F39)</f>
        <v/>
      </c>
      <c r="I39" s="43" t="str">
        <f aca="false">IF(OR(D39="",D39=0),"",F39/D39)</f>
        <v/>
      </c>
    </row>
    <row r="40" customFormat="false" ht="15" hidden="false" customHeight="true" outlineLevel="0" collapsed="false">
      <c r="B40" s="40"/>
      <c r="C40" s="41"/>
      <c r="D40" s="41"/>
      <c r="E40" s="41"/>
      <c r="F40" s="41"/>
      <c r="G40" s="41"/>
      <c r="H40" s="42" t="str">
        <f aca="false">IF(D40="","",D40-F40)</f>
        <v/>
      </c>
      <c r="I40" s="43" t="str">
        <f aca="false">IF(OR(D40="",D40=0),"",F40/D40)</f>
        <v/>
      </c>
    </row>
    <row r="41" customFormat="false" ht="15" hidden="false" customHeight="true" outlineLevel="0" collapsed="false">
      <c r="B41" s="44" t="s">
        <v>93</v>
      </c>
      <c r="C41" s="45"/>
      <c r="D41" s="46" t="n">
        <f aca="false">SUM(D4:D40)</f>
        <v>0</v>
      </c>
      <c r="E41" s="46" t="n">
        <f aca="false">SUM(E4:E40)</f>
        <v>0</v>
      </c>
      <c r="F41" s="46" t="n">
        <f aca="false">SUM(F4:F40)</f>
        <v>0</v>
      </c>
      <c r="G41" s="46" t="n">
        <f aca="false">SUM(G4:G40)</f>
        <v>0</v>
      </c>
      <c r="H41" s="46" t="n">
        <f aca="false">SUM(H4:H40)</f>
        <v>0</v>
      </c>
      <c r="I41" s="45"/>
    </row>
  </sheetData>
  <sheetProtection sheet="true" formatCells="false" formatColumns="false" formatRows="false" sort="false" autoFilter="false"/>
  <autoFilter ref="B3:I40"/>
  <mergeCells count="2">
    <mergeCell ref="A1:I1"/>
    <mergeCell ref="A2:I2"/>
  </mergeCells>
  <conditionalFormatting sqref="F4:F40">
    <cfRule type="expression" priority="2" aboveAverage="0" equalAverage="0" bottom="0" percent="0" rank="0" text="" dxfId="8">
      <formula>AND($D4&gt;0,$F4&gt;$D4)</formula>
    </cfRule>
  </conditionalFormatting>
  <conditionalFormatting sqref="H4:H40">
    <cfRule type="expression" priority="3" aboveAverage="0" equalAverage="0" bottom="0" percent="0" rank="0" text="" dxfId="9">
      <formula>AND($D4&lt;&gt;"",$H4&lt;0)</formula>
    </cfRule>
  </conditionalFormatting>
  <dataValidations count="1">
    <dataValidation allowBlank="true" error="Pick a cost category from the list." errorStyle="stop" errorTitle="Category" operator="between" showDropDown="false" showErrorMessage="true" showInputMessage="false" sqref="B4:B40" type="list">
      <formula1>CostCategory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0"/>
    <col collapsed="false" customWidth="true" hidden="false" outlineLevel="0" max="3" min="3" style="1" width="14"/>
    <col collapsed="false" customWidth="true" hidden="false" outlineLevel="0" max="4" min="4" style="1" width="30"/>
    <col collapsed="false" customWidth="true" hidden="false" outlineLevel="0" max="6" min="5" style="1" width="16"/>
    <col collapsed="false" customWidth="true" hidden="false" outlineLevel="0" max="7" min="7" style="1" width="14"/>
    <col collapsed="false" customWidth="true" hidden="false" outlineLevel="0" max="8" min="8" style="1" width="10"/>
    <col collapsed="false" customWidth="true" hidden="false" outlineLevel="0" max="9" min="9" style="1" width="3"/>
  </cols>
  <sheetData>
    <row r="1" customFormat="false" ht="25.5" hidden="false" customHeight="true" outlineLevel="0" collapsed="false">
      <c r="A1" s="16" t="s">
        <v>94</v>
      </c>
      <c r="B1" s="16"/>
      <c r="C1" s="16"/>
      <c r="D1" s="16"/>
      <c r="E1" s="16"/>
      <c r="F1" s="16"/>
      <c r="G1" s="16"/>
      <c r="H1" s="16"/>
    </row>
    <row r="2" customFormat="false" ht="15.75" hidden="false" customHeight="true" outlineLevel="0" collapsed="false">
      <c r="A2" s="17" t="s">
        <v>95</v>
      </c>
      <c r="B2" s="17"/>
      <c r="C2" s="17"/>
      <c r="D2" s="17"/>
      <c r="E2" s="17"/>
      <c r="F2" s="17"/>
      <c r="G2" s="17"/>
      <c r="H2" s="17"/>
    </row>
    <row r="3" customFormat="false" ht="21.75" hidden="false" customHeight="true" outlineLevel="0" collapsed="false">
      <c r="B3" s="47" t="s">
        <v>96</v>
      </c>
      <c r="C3" s="47"/>
      <c r="D3" s="47"/>
      <c r="E3" s="47"/>
      <c r="F3" s="48" t="n">
        <f aca="false">SUMIFS(E6:E25,G6:G25,"Approved",H6:H25,"No")</f>
        <v>0</v>
      </c>
      <c r="G3" s="48"/>
      <c r="H3" s="48"/>
    </row>
    <row r="5" customFormat="false" ht="26.25" hidden="false" customHeight="true" outlineLevel="0" collapsed="false">
      <c r="A5" s="38"/>
      <c r="B5" s="39" t="s">
        <v>97</v>
      </c>
      <c r="C5" s="39" t="s">
        <v>98</v>
      </c>
      <c r="D5" s="39" t="s">
        <v>86</v>
      </c>
      <c r="E5" s="39" t="s">
        <v>99</v>
      </c>
      <c r="F5" s="39" t="s">
        <v>100</v>
      </c>
      <c r="G5" s="39" t="s">
        <v>101</v>
      </c>
      <c r="H5" s="39" t="s">
        <v>102</v>
      </c>
    </row>
    <row r="6" customFormat="false" ht="15" hidden="false" customHeight="true" outlineLevel="0" collapsed="false">
      <c r="B6" s="49"/>
      <c r="C6" s="50"/>
      <c r="D6" s="49"/>
      <c r="E6" s="51"/>
      <c r="F6" s="51"/>
      <c r="G6" s="49"/>
      <c r="H6" s="49"/>
    </row>
    <row r="7" customFormat="false" ht="15" hidden="false" customHeight="true" outlineLevel="0" collapsed="false">
      <c r="B7" s="49"/>
      <c r="C7" s="50"/>
      <c r="D7" s="49"/>
      <c r="E7" s="51"/>
      <c r="F7" s="51"/>
      <c r="G7" s="49"/>
      <c r="H7" s="49"/>
    </row>
    <row r="8" customFormat="false" ht="15" hidden="false" customHeight="true" outlineLevel="0" collapsed="false">
      <c r="B8" s="49"/>
      <c r="C8" s="50"/>
      <c r="D8" s="49"/>
      <c r="E8" s="51"/>
      <c r="F8" s="51"/>
      <c r="G8" s="49"/>
      <c r="H8" s="49"/>
    </row>
    <row r="9" customFormat="false" ht="15" hidden="false" customHeight="true" outlineLevel="0" collapsed="false">
      <c r="B9" s="49"/>
      <c r="C9" s="50"/>
      <c r="D9" s="49"/>
      <c r="E9" s="51"/>
      <c r="F9" s="51"/>
      <c r="G9" s="49"/>
      <c r="H9" s="49"/>
    </row>
    <row r="10" customFormat="false" ht="15" hidden="false" customHeight="true" outlineLevel="0" collapsed="false">
      <c r="B10" s="49"/>
      <c r="C10" s="50"/>
      <c r="D10" s="49"/>
      <c r="E10" s="51"/>
      <c r="F10" s="51"/>
      <c r="G10" s="49"/>
      <c r="H10" s="49"/>
    </row>
    <row r="11" customFormat="false" ht="15" hidden="false" customHeight="true" outlineLevel="0" collapsed="false">
      <c r="B11" s="49"/>
      <c r="C11" s="50"/>
      <c r="D11" s="49"/>
      <c r="E11" s="51"/>
      <c r="F11" s="51"/>
      <c r="G11" s="49"/>
      <c r="H11" s="49"/>
    </row>
    <row r="12" customFormat="false" ht="15" hidden="false" customHeight="true" outlineLevel="0" collapsed="false">
      <c r="B12" s="49"/>
      <c r="C12" s="50"/>
      <c r="D12" s="49"/>
      <c r="E12" s="51"/>
      <c r="F12" s="51"/>
      <c r="G12" s="49"/>
      <c r="H12" s="49"/>
    </row>
    <row r="13" customFormat="false" ht="15" hidden="false" customHeight="true" outlineLevel="0" collapsed="false">
      <c r="B13" s="49"/>
      <c r="C13" s="50"/>
      <c r="D13" s="49"/>
      <c r="E13" s="51"/>
      <c r="F13" s="51"/>
      <c r="G13" s="49"/>
      <c r="H13" s="49"/>
    </row>
    <row r="14" customFormat="false" ht="15" hidden="false" customHeight="true" outlineLevel="0" collapsed="false">
      <c r="B14" s="49"/>
      <c r="C14" s="50"/>
      <c r="D14" s="49"/>
      <c r="E14" s="51"/>
      <c r="F14" s="51"/>
      <c r="G14" s="49"/>
      <c r="H14" s="49"/>
    </row>
    <row r="15" customFormat="false" ht="15" hidden="false" customHeight="true" outlineLevel="0" collapsed="false">
      <c r="B15" s="49"/>
      <c r="C15" s="50"/>
      <c r="D15" s="49"/>
      <c r="E15" s="51"/>
      <c r="F15" s="51"/>
      <c r="G15" s="49"/>
      <c r="H15" s="49"/>
    </row>
    <row r="16" customFormat="false" ht="15" hidden="false" customHeight="true" outlineLevel="0" collapsed="false">
      <c r="B16" s="49"/>
      <c r="C16" s="50"/>
      <c r="D16" s="49"/>
      <c r="E16" s="51"/>
      <c r="F16" s="51"/>
      <c r="G16" s="49"/>
      <c r="H16" s="49"/>
    </row>
    <row r="17" customFormat="false" ht="15" hidden="false" customHeight="true" outlineLevel="0" collapsed="false">
      <c r="B17" s="49"/>
      <c r="C17" s="50"/>
      <c r="D17" s="49"/>
      <c r="E17" s="51"/>
      <c r="F17" s="51"/>
      <c r="G17" s="49"/>
      <c r="H17" s="49"/>
    </row>
    <row r="18" customFormat="false" ht="15" hidden="false" customHeight="true" outlineLevel="0" collapsed="false">
      <c r="B18" s="49"/>
      <c r="C18" s="50"/>
      <c r="D18" s="49"/>
      <c r="E18" s="51"/>
      <c r="F18" s="51"/>
      <c r="G18" s="49"/>
      <c r="H18" s="49"/>
    </row>
    <row r="19" customFormat="false" ht="15" hidden="false" customHeight="true" outlineLevel="0" collapsed="false">
      <c r="B19" s="49"/>
      <c r="C19" s="50"/>
      <c r="D19" s="49"/>
      <c r="E19" s="51"/>
      <c r="F19" s="51"/>
      <c r="G19" s="49"/>
      <c r="H19" s="49"/>
    </row>
    <row r="20" customFormat="false" ht="15" hidden="false" customHeight="true" outlineLevel="0" collapsed="false">
      <c r="B20" s="49"/>
      <c r="C20" s="50"/>
      <c r="D20" s="49"/>
      <c r="E20" s="51"/>
      <c r="F20" s="51"/>
      <c r="G20" s="49"/>
      <c r="H20" s="49"/>
    </row>
    <row r="21" customFormat="false" ht="15" hidden="false" customHeight="true" outlineLevel="0" collapsed="false">
      <c r="B21" s="49"/>
      <c r="C21" s="50"/>
      <c r="D21" s="49"/>
      <c r="E21" s="51"/>
      <c r="F21" s="51"/>
      <c r="G21" s="49"/>
      <c r="H21" s="49"/>
    </row>
    <row r="22" customFormat="false" ht="15" hidden="false" customHeight="true" outlineLevel="0" collapsed="false">
      <c r="B22" s="49"/>
      <c r="C22" s="50"/>
      <c r="D22" s="49"/>
      <c r="E22" s="51"/>
      <c r="F22" s="51"/>
      <c r="G22" s="49"/>
      <c r="H22" s="49"/>
    </row>
    <row r="23" customFormat="false" ht="15" hidden="false" customHeight="true" outlineLevel="0" collapsed="false">
      <c r="B23" s="49"/>
      <c r="C23" s="50"/>
      <c r="D23" s="49"/>
      <c r="E23" s="51"/>
      <c r="F23" s="51"/>
      <c r="G23" s="49"/>
      <c r="H23" s="49"/>
    </row>
    <row r="24" customFormat="false" ht="15" hidden="false" customHeight="true" outlineLevel="0" collapsed="false">
      <c r="B24" s="49"/>
      <c r="C24" s="50"/>
      <c r="D24" s="49"/>
      <c r="E24" s="51"/>
      <c r="F24" s="51"/>
      <c r="G24" s="49"/>
      <c r="H24" s="49"/>
    </row>
    <row r="25" customFormat="false" ht="15" hidden="false" customHeight="true" outlineLevel="0" collapsed="false">
      <c r="B25" s="49"/>
      <c r="C25" s="50"/>
      <c r="D25" s="49"/>
      <c r="E25" s="51"/>
      <c r="F25" s="51"/>
      <c r="G25" s="49"/>
      <c r="H25" s="49"/>
    </row>
  </sheetData>
  <sheetProtection sheet="true" formatCells="false" formatColumns="false" formatRows="false" sort="false" autoFilter="false"/>
  <mergeCells count="4">
    <mergeCell ref="A1:H1"/>
    <mergeCell ref="A2:H2"/>
    <mergeCell ref="B3:E3"/>
    <mergeCell ref="F3:H3"/>
  </mergeCells>
  <dataValidations count="2">
    <dataValidation allowBlank="true" error="Pick Pending, Approved, or Rejected." errorStyle="stop" errorTitle="CO Status" operator="between" showDropDown="false" showErrorMessage="true" showInputMessage="false" sqref="G6:G25" type="list">
      <formula1>COStatus</formula1>
      <formula2>0</formula2>
    </dataValidation>
    <dataValidation allowBlank="true" error="Pick Yes or No." errorStyle="stop" errorTitle="Billed?" operator="between" showDropDown="false" showErrorMessage="true" showInputMessage="false" sqref="H6:H25" type="list">
      <formula1>YesNo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20"/>
    <col collapsed="false" customWidth="true" hidden="false" outlineLevel="0" max="4" min="4" style="1" width="10"/>
    <col collapsed="false" customWidth="true" hidden="false" outlineLevel="0" max="5" min="5" style="1" width="14"/>
    <col collapsed="false" customWidth="true" hidden="false" outlineLevel="0" max="6" min="6" style="1" width="16"/>
    <col collapsed="false" customWidth="true" hidden="false" outlineLevel="0" max="7" min="7" style="1" width="10"/>
    <col collapsed="false" customWidth="true" hidden="false" outlineLevel="0" max="8" min="8" style="1" width="16"/>
    <col collapsed="false" customWidth="true" hidden="false" outlineLevel="0" max="9" min="9" style="1" width="3"/>
  </cols>
  <sheetData>
    <row r="1" customFormat="false" ht="25.5" hidden="false" customHeight="true" outlineLevel="0" collapsed="false">
      <c r="A1" s="16" t="s">
        <v>63</v>
      </c>
      <c r="B1" s="16"/>
      <c r="C1" s="16"/>
      <c r="D1" s="16"/>
      <c r="E1" s="16"/>
      <c r="F1" s="16"/>
      <c r="G1" s="16"/>
      <c r="H1" s="16"/>
    </row>
    <row r="2" customFormat="false" ht="15.75" hidden="false" customHeight="true" outlineLevel="0" collapsed="false">
      <c r="A2" s="17" t="s">
        <v>103</v>
      </c>
      <c r="B2" s="17"/>
      <c r="C2" s="17"/>
      <c r="D2" s="17"/>
      <c r="E2" s="17"/>
      <c r="F2" s="17"/>
      <c r="G2" s="17"/>
      <c r="H2" s="17"/>
    </row>
    <row r="3" customFormat="false" ht="15" hidden="false" customHeight="true" outlineLevel="0" collapsed="false">
      <c r="A3" s="38"/>
      <c r="B3" s="39" t="s">
        <v>104</v>
      </c>
      <c r="C3" s="39" t="s">
        <v>105</v>
      </c>
      <c r="D3" s="39" t="s">
        <v>106</v>
      </c>
      <c r="E3" s="39" t="s">
        <v>107</v>
      </c>
      <c r="F3" s="39" t="s">
        <v>108</v>
      </c>
      <c r="G3" s="39" t="s">
        <v>109</v>
      </c>
      <c r="H3" s="39" t="s">
        <v>110</v>
      </c>
    </row>
    <row r="4" customFormat="false" ht="15" hidden="false" customHeight="true" outlineLevel="0" collapsed="false">
      <c r="B4" s="49"/>
      <c r="C4" s="49"/>
      <c r="D4" s="49"/>
      <c r="E4" s="50"/>
      <c r="F4" s="49"/>
      <c r="G4" s="49"/>
      <c r="H4" s="52" t="str">
        <f aca="true">IF(E4="","",IF(OR(F4="Backordered",AND(E4&lt;TODAY(),G4&lt;&gt;"Yes")),"AT RISK",IF(AND(OR(F4="Not ordered",F4="Partial",F4=""),E4-TODAY()&lt;=Setup!$C$13),"WATCH","OK")))</f>
        <v/>
      </c>
    </row>
    <row r="5" customFormat="false" ht="15" hidden="false" customHeight="true" outlineLevel="0" collapsed="false">
      <c r="B5" s="49"/>
      <c r="C5" s="49"/>
      <c r="D5" s="49"/>
      <c r="E5" s="50"/>
      <c r="F5" s="49"/>
      <c r="G5" s="49"/>
      <c r="H5" s="52" t="str">
        <f aca="true">IF(E5="","",IF(OR(F5="Backordered",AND(E5&lt;TODAY(),G5&lt;&gt;"Yes")),"AT RISK",IF(AND(OR(F5="Not ordered",F5="Partial",F5=""),E5-TODAY()&lt;=Setup!$C$13),"WATCH","OK")))</f>
        <v/>
      </c>
    </row>
    <row r="6" customFormat="false" ht="15" hidden="false" customHeight="true" outlineLevel="0" collapsed="false">
      <c r="B6" s="49"/>
      <c r="C6" s="49"/>
      <c r="D6" s="49"/>
      <c r="E6" s="50"/>
      <c r="F6" s="49"/>
      <c r="G6" s="49"/>
      <c r="H6" s="52" t="str">
        <f aca="true">IF(E6="","",IF(OR(F6="Backordered",AND(E6&lt;TODAY(),G6&lt;&gt;"Yes")),"AT RISK",IF(AND(OR(F6="Not ordered",F6="Partial",F6=""),E6-TODAY()&lt;=Setup!$C$13),"WATCH","OK")))</f>
        <v/>
      </c>
    </row>
    <row r="7" customFormat="false" ht="15" hidden="false" customHeight="true" outlineLevel="0" collapsed="false">
      <c r="B7" s="49"/>
      <c r="C7" s="49"/>
      <c r="D7" s="49"/>
      <c r="E7" s="50"/>
      <c r="F7" s="49"/>
      <c r="G7" s="49"/>
      <c r="H7" s="52" t="str">
        <f aca="true">IF(E7="","",IF(OR(F7="Backordered",AND(E7&lt;TODAY(),G7&lt;&gt;"Yes")),"AT RISK",IF(AND(OR(F7="Not ordered",F7="Partial",F7=""),E7-TODAY()&lt;=Setup!$C$13),"WATCH","OK")))</f>
        <v/>
      </c>
    </row>
    <row r="8" customFormat="false" ht="15" hidden="false" customHeight="true" outlineLevel="0" collapsed="false">
      <c r="B8" s="49"/>
      <c r="C8" s="49"/>
      <c r="D8" s="49"/>
      <c r="E8" s="50"/>
      <c r="F8" s="49"/>
      <c r="G8" s="49"/>
      <c r="H8" s="52" t="str">
        <f aca="true">IF(E8="","",IF(OR(F8="Backordered",AND(E8&lt;TODAY(),G8&lt;&gt;"Yes")),"AT RISK",IF(AND(OR(F8="Not ordered",F8="Partial",F8=""),E8-TODAY()&lt;=Setup!$C$13),"WATCH","OK")))</f>
        <v/>
      </c>
    </row>
    <row r="9" customFormat="false" ht="15" hidden="false" customHeight="true" outlineLevel="0" collapsed="false">
      <c r="B9" s="49"/>
      <c r="C9" s="49"/>
      <c r="D9" s="49"/>
      <c r="E9" s="50"/>
      <c r="F9" s="49"/>
      <c r="G9" s="49"/>
      <c r="H9" s="52" t="str">
        <f aca="true">IF(E9="","",IF(OR(F9="Backordered",AND(E9&lt;TODAY(),G9&lt;&gt;"Yes")),"AT RISK",IF(AND(OR(F9="Not ordered",F9="Partial",F9=""),E9-TODAY()&lt;=Setup!$C$13),"WATCH","OK")))</f>
        <v/>
      </c>
    </row>
    <row r="10" customFormat="false" ht="15" hidden="false" customHeight="true" outlineLevel="0" collapsed="false">
      <c r="B10" s="49"/>
      <c r="C10" s="49"/>
      <c r="D10" s="49"/>
      <c r="E10" s="50"/>
      <c r="F10" s="49"/>
      <c r="G10" s="49"/>
      <c r="H10" s="52" t="str">
        <f aca="true">IF(E10="","",IF(OR(F10="Backordered",AND(E10&lt;TODAY(),G10&lt;&gt;"Yes")),"AT RISK",IF(AND(OR(F10="Not ordered",F10="Partial",F10=""),E10-TODAY()&lt;=Setup!$C$13),"WATCH","OK")))</f>
        <v/>
      </c>
    </row>
    <row r="11" customFormat="false" ht="15" hidden="false" customHeight="true" outlineLevel="0" collapsed="false">
      <c r="B11" s="49"/>
      <c r="C11" s="49"/>
      <c r="D11" s="49"/>
      <c r="E11" s="50"/>
      <c r="F11" s="49"/>
      <c r="G11" s="49"/>
      <c r="H11" s="52" t="str">
        <f aca="true">IF(E11="","",IF(OR(F11="Backordered",AND(E11&lt;TODAY(),G11&lt;&gt;"Yes")),"AT RISK",IF(AND(OR(F11="Not ordered",F11="Partial",F11=""),E11-TODAY()&lt;=Setup!$C$13),"WATCH","OK")))</f>
        <v/>
      </c>
    </row>
    <row r="12" customFormat="false" ht="15" hidden="false" customHeight="true" outlineLevel="0" collapsed="false">
      <c r="B12" s="49"/>
      <c r="C12" s="49"/>
      <c r="D12" s="49"/>
      <c r="E12" s="50"/>
      <c r="F12" s="49"/>
      <c r="G12" s="49"/>
      <c r="H12" s="52" t="str">
        <f aca="true">IF(E12="","",IF(OR(F12="Backordered",AND(E12&lt;TODAY(),G12&lt;&gt;"Yes")),"AT RISK",IF(AND(OR(F12="Not ordered",F12="Partial",F12=""),E12-TODAY()&lt;=Setup!$C$13),"WATCH","OK")))</f>
        <v/>
      </c>
    </row>
    <row r="13" customFormat="false" ht="15" hidden="false" customHeight="true" outlineLevel="0" collapsed="false">
      <c r="B13" s="49"/>
      <c r="C13" s="49"/>
      <c r="D13" s="49"/>
      <c r="E13" s="50"/>
      <c r="F13" s="49"/>
      <c r="G13" s="49"/>
      <c r="H13" s="52" t="str">
        <f aca="true">IF(E13="","",IF(OR(F13="Backordered",AND(E13&lt;TODAY(),G13&lt;&gt;"Yes")),"AT RISK",IF(AND(OR(F13="Not ordered",F13="Partial",F13=""),E13-TODAY()&lt;=Setup!$C$13),"WATCH","OK")))</f>
        <v/>
      </c>
    </row>
    <row r="14" customFormat="false" ht="15" hidden="false" customHeight="true" outlineLevel="0" collapsed="false">
      <c r="B14" s="49"/>
      <c r="C14" s="49"/>
      <c r="D14" s="49"/>
      <c r="E14" s="50"/>
      <c r="F14" s="49"/>
      <c r="G14" s="49"/>
      <c r="H14" s="52" t="str">
        <f aca="true">IF(E14="","",IF(OR(F14="Backordered",AND(E14&lt;TODAY(),G14&lt;&gt;"Yes")),"AT RISK",IF(AND(OR(F14="Not ordered",F14="Partial",F14=""),E14-TODAY()&lt;=Setup!$C$13),"WATCH","OK")))</f>
        <v/>
      </c>
    </row>
    <row r="15" customFormat="false" ht="15" hidden="false" customHeight="true" outlineLevel="0" collapsed="false">
      <c r="B15" s="49"/>
      <c r="C15" s="49"/>
      <c r="D15" s="49"/>
      <c r="E15" s="50"/>
      <c r="F15" s="49"/>
      <c r="G15" s="49"/>
      <c r="H15" s="52" t="str">
        <f aca="true">IF(E15="","",IF(OR(F15="Backordered",AND(E15&lt;TODAY(),G15&lt;&gt;"Yes")),"AT RISK",IF(AND(OR(F15="Not ordered",F15="Partial",F15=""),E15-TODAY()&lt;=Setup!$C$13),"WATCH","OK")))</f>
        <v/>
      </c>
    </row>
    <row r="16" customFormat="false" ht="15" hidden="false" customHeight="true" outlineLevel="0" collapsed="false">
      <c r="B16" s="49"/>
      <c r="C16" s="49"/>
      <c r="D16" s="49"/>
      <c r="E16" s="50"/>
      <c r="F16" s="49"/>
      <c r="G16" s="49"/>
      <c r="H16" s="52" t="str">
        <f aca="true">IF(E16="","",IF(OR(F16="Backordered",AND(E16&lt;TODAY(),G16&lt;&gt;"Yes")),"AT RISK",IF(AND(OR(F16="Not ordered",F16="Partial",F16=""),E16-TODAY()&lt;=Setup!$C$13),"WATCH","OK")))</f>
        <v/>
      </c>
    </row>
    <row r="17" customFormat="false" ht="15" hidden="false" customHeight="true" outlineLevel="0" collapsed="false">
      <c r="B17" s="49"/>
      <c r="C17" s="49"/>
      <c r="D17" s="49"/>
      <c r="E17" s="50"/>
      <c r="F17" s="49"/>
      <c r="G17" s="49"/>
      <c r="H17" s="52" t="str">
        <f aca="true">IF(E17="","",IF(OR(F17="Backordered",AND(E17&lt;TODAY(),G17&lt;&gt;"Yes")),"AT RISK",IF(AND(OR(F17="Not ordered",F17="Partial",F17=""),E17-TODAY()&lt;=Setup!$C$13),"WATCH","OK")))</f>
        <v/>
      </c>
    </row>
    <row r="18" customFormat="false" ht="15" hidden="false" customHeight="true" outlineLevel="0" collapsed="false">
      <c r="B18" s="49"/>
      <c r="C18" s="49"/>
      <c r="D18" s="49"/>
      <c r="E18" s="50"/>
      <c r="F18" s="49"/>
      <c r="G18" s="49"/>
      <c r="H18" s="52" t="str">
        <f aca="true">IF(E18="","",IF(OR(F18="Backordered",AND(E18&lt;TODAY(),G18&lt;&gt;"Yes")),"AT RISK",IF(AND(OR(F18="Not ordered",F18="Partial",F18=""),E18-TODAY()&lt;=Setup!$C$13),"WATCH","OK")))</f>
        <v/>
      </c>
    </row>
    <row r="19" customFormat="false" ht="15" hidden="false" customHeight="true" outlineLevel="0" collapsed="false">
      <c r="B19" s="49"/>
      <c r="C19" s="49"/>
      <c r="D19" s="49"/>
      <c r="E19" s="50"/>
      <c r="F19" s="49"/>
      <c r="G19" s="49"/>
      <c r="H19" s="52" t="str">
        <f aca="true">IF(E19="","",IF(OR(F19="Backordered",AND(E19&lt;TODAY(),G19&lt;&gt;"Yes")),"AT RISK",IF(AND(OR(F19="Not ordered",F19="Partial",F19=""),E19-TODAY()&lt;=Setup!$C$13),"WATCH","OK")))</f>
        <v/>
      </c>
    </row>
    <row r="20" customFormat="false" ht="15" hidden="false" customHeight="true" outlineLevel="0" collapsed="false">
      <c r="B20" s="49"/>
      <c r="C20" s="49"/>
      <c r="D20" s="49"/>
      <c r="E20" s="50"/>
      <c r="F20" s="49"/>
      <c r="G20" s="49"/>
      <c r="H20" s="52" t="str">
        <f aca="true">IF(E20="","",IF(OR(F20="Backordered",AND(E20&lt;TODAY(),G20&lt;&gt;"Yes")),"AT RISK",IF(AND(OR(F20="Not ordered",F20="Partial",F20=""),E20-TODAY()&lt;=Setup!$C$13),"WATCH","OK")))</f>
        <v/>
      </c>
    </row>
    <row r="21" customFormat="false" ht="15" hidden="false" customHeight="true" outlineLevel="0" collapsed="false">
      <c r="B21" s="49"/>
      <c r="C21" s="49"/>
      <c r="D21" s="49"/>
      <c r="E21" s="50"/>
      <c r="F21" s="49"/>
      <c r="G21" s="49"/>
      <c r="H21" s="52" t="str">
        <f aca="true">IF(E21="","",IF(OR(F21="Backordered",AND(E21&lt;TODAY(),G21&lt;&gt;"Yes")),"AT RISK",IF(AND(OR(F21="Not ordered",F21="Partial",F21=""),E21-TODAY()&lt;=Setup!$C$13),"WATCH","OK")))</f>
        <v/>
      </c>
    </row>
    <row r="22" customFormat="false" ht="15" hidden="false" customHeight="true" outlineLevel="0" collapsed="false">
      <c r="B22" s="49"/>
      <c r="C22" s="49"/>
      <c r="D22" s="49"/>
      <c r="E22" s="50"/>
      <c r="F22" s="49"/>
      <c r="G22" s="49"/>
      <c r="H22" s="52" t="str">
        <f aca="true">IF(E22="","",IF(OR(F22="Backordered",AND(E22&lt;TODAY(),G22&lt;&gt;"Yes")),"AT RISK",IF(AND(OR(F22="Not ordered",F22="Partial",F22=""),E22-TODAY()&lt;=Setup!$C$13),"WATCH","OK")))</f>
        <v/>
      </c>
    </row>
    <row r="23" customFormat="false" ht="15" hidden="false" customHeight="true" outlineLevel="0" collapsed="false">
      <c r="B23" s="49"/>
      <c r="C23" s="49"/>
      <c r="D23" s="49"/>
      <c r="E23" s="50"/>
      <c r="F23" s="49"/>
      <c r="G23" s="49"/>
      <c r="H23" s="52" t="str">
        <f aca="true">IF(E23="","",IF(OR(F23="Backordered",AND(E23&lt;TODAY(),G23&lt;&gt;"Yes")),"AT RISK",IF(AND(OR(F23="Not ordered",F23="Partial",F23=""),E23-TODAY()&lt;=Setup!$C$13),"WATCH","OK")))</f>
        <v/>
      </c>
    </row>
  </sheetData>
  <sheetProtection sheet="true" formatCells="false" formatColumns="false" formatRows="false" sort="false" autoFilter="false"/>
  <mergeCells count="2">
    <mergeCell ref="A1:H1"/>
    <mergeCell ref="A2:H2"/>
  </mergeCells>
  <conditionalFormatting sqref="H4:H23">
    <cfRule type="expression" priority="2" aboveAverage="0" equalAverage="0" bottom="0" percent="0" rank="0" text="" dxfId="8">
      <formula>$H4="AT RISK"</formula>
    </cfRule>
    <cfRule type="expression" priority="3" aboveAverage="0" equalAverage="0" bottom="0" percent="0" rank="0" text="" dxfId="10">
      <formula>$H4="WATCH"</formula>
    </cfRule>
    <cfRule type="expression" priority="4" aboveAverage="0" equalAverage="0" bottom="0" percent="0" rank="0" text="" dxfId="11">
      <formula>$H4="OK"</formula>
    </cfRule>
  </conditionalFormatting>
  <dataValidations count="2">
    <dataValidation allowBlank="true" error="Pick a status from the list." errorStyle="stop" errorTitle="Order Status" operator="between" showDropDown="false" showErrorMessage="true" showInputMessage="false" sqref="F4:F23" type="list">
      <formula1>MaterialStatus</formula1>
      <formula2>0</formula2>
    </dataValidation>
    <dataValidation allowBlank="true" error="Pick Yes or No." errorStyle="stop" errorTitle="On Site?" operator="between" showDropDown="false" showErrorMessage="true" showInputMessage="false" sqref="G4:G23" type="list">
      <formula1>YesNo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6" min="3" style="1" width="14"/>
    <col collapsed="false" customWidth="true" hidden="false" outlineLevel="0" max="7" min="7" style="1" width="12"/>
    <col collapsed="false" customWidth="true" hidden="false" outlineLevel="0" max="9" min="8" style="1" width="16"/>
    <col collapsed="false" customWidth="true" hidden="false" outlineLevel="0" max="10" min="10" style="1" width="3"/>
  </cols>
  <sheetData>
    <row r="1" customFormat="false" ht="25.5" hidden="false" customHeight="true" outlineLevel="0" collapsed="false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2" customFormat="false" ht="15.75" hidden="false" customHeight="true" outlineLevel="0" collapsed="false">
      <c r="A2" s="17" t="s">
        <v>112</v>
      </c>
      <c r="B2" s="17"/>
      <c r="C2" s="17"/>
      <c r="D2" s="17"/>
      <c r="E2" s="17"/>
      <c r="F2" s="17"/>
      <c r="G2" s="17"/>
      <c r="H2" s="17"/>
      <c r="I2" s="17"/>
    </row>
    <row r="3" customFormat="false" ht="39" hidden="false" customHeight="true" outlineLevel="0" collapsed="false">
      <c r="A3" s="38"/>
      <c r="B3" s="39" t="s">
        <v>113</v>
      </c>
      <c r="C3" s="39" t="s">
        <v>114</v>
      </c>
      <c r="D3" s="39" t="s">
        <v>115</v>
      </c>
      <c r="E3" s="39" t="s">
        <v>116</v>
      </c>
      <c r="F3" s="39" t="s">
        <v>117</v>
      </c>
      <c r="G3" s="39" t="s">
        <v>118</v>
      </c>
      <c r="H3" s="39" t="s">
        <v>101</v>
      </c>
      <c r="I3" s="39" t="s">
        <v>119</v>
      </c>
    </row>
    <row r="4" customFormat="false" ht="15" hidden="false" customHeight="true" outlineLevel="0" collapsed="false">
      <c r="B4" s="49"/>
      <c r="C4" s="50"/>
      <c r="D4" s="50"/>
      <c r="E4" s="50"/>
      <c r="F4" s="50"/>
      <c r="G4" s="53"/>
      <c r="H4" s="49"/>
      <c r="I4" s="54" t="str">
        <f aca="true">IF(D4="","",D4-TODAY())</f>
        <v/>
      </c>
    </row>
    <row r="5" customFormat="false" ht="15" hidden="false" customHeight="true" outlineLevel="0" collapsed="false">
      <c r="B5" s="49"/>
      <c r="C5" s="50"/>
      <c r="D5" s="50"/>
      <c r="E5" s="50"/>
      <c r="F5" s="50"/>
      <c r="G5" s="53"/>
      <c r="H5" s="49"/>
      <c r="I5" s="54" t="str">
        <f aca="true">IF(D5="","",D5-TODAY())</f>
        <v/>
      </c>
    </row>
    <row r="6" customFormat="false" ht="15" hidden="false" customHeight="true" outlineLevel="0" collapsed="false">
      <c r="B6" s="49"/>
      <c r="C6" s="50"/>
      <c r="D6" s="50"/>
      <c r="E6" s="50"/>
      <c r="F6" s="50"/>
      <c r="G6" s="53"/>
      <c r="H6" s="49"/>
      <c r="I6" s="54" t="str">
        <f aca="true">IF(D6="","",D6-TODAY())</f>
        <v/>
      </c>
    </row>
    <row r="7" customFormat="false" ht="15" hidden="false" customHeight="true" outlineLevel="0" collapsed="false">
      <c r="B7" s="49"/>
      <c r="C7" s="50"/>
      <c r="D7" s="50"/>
      <c r="E7" s="50"/>
      <c r="F7" s="50"/>
      <c r="G7" s="53"/>
      <c r="H7" s="49"/>
      <c r="I7" s="54" t="str">
        <f aca="true">IF(D7="","",D7-TODAY())</f>
        <v/>
      </c>
    </row>
    <row r="8" customFormat="false" ht="15" hidden="false" customHeight="true" outlineLevel="0" collapsed="false">
      <c r="B8" s="49"/>
      <c r="C8" s="50"/>
      <c r="D8" s="50"/>
      <c r="E8" s="50"/>
      <c r="F8" s="50"/>
      <c r="G8" s="53"/>
      <c r="H8" s="49"/>
      <c r="I8" s="54" t="str">
        <f aca="true">IF(D8="","",D8-TODAY())</f>
        <v/>
      </c>
    </row>
    <row r="9" customFormat="false" ht="15" hidden="false" customHeight="true" outlineLevel="0" collapsed="false">
      <c r="B9" s="49"/>
      <c r="C9" s="50"/>
      <c r="D9" s="50"/>
      <c r="E9" s="50"/>
      <c r="F9" s="50"/>
      <c r="G9" s="53"/>
      <c r="H9" s="49"/>
      <c r="I9" s="54" t="str">
        <f aca="true">IF(D9="","",D9-TODAY())</f>
        <v/>
      </c>
    </row>
    <row r="10" customFormat="false" ht="15" hidden="false" customHeight="true" outlineLevel="0" collapsed="false">
      <c r="B10" s="49"/>
      <c r="C10" s="50"/>
      <c r="D10" s="50"/>
      <c r="E10" s="50"/>
      <c r="F10" s="50"/>
      <c r="G10" s="53"/>
      <c r="H10" s="49"/>
      <c r="I10" s="54" t="str">
        <f aca="true">IF(D10="","",D10-TODAY())</f>
        <v/>
      </c>
    </row>
    <row r="11" customFormat="false" ht="15" hidden="false" customHeight="true" outlineLevel="0" collapsed="false">
      <c r="B11" s="49"/>
      <c r="C11" s="50"/>
      <c r="D11" s="50"/>
      <c r="E11" s="50"/>
      <c r="F11" s="50"/>
      <c r="G11" s="53"/>
      <c r="H11" s="49"/>
      <c r="I11" s="54" t="str">
        <f aca="true">IF(D11="","",D11-TODAY())</f>
        <v/>
      </c>
    </row>
    <row r="12" customFormat="false" ht="15" hidden="false" customHeight="true" outlineLevel="0" collapsed="false">
      <c r="B12" s="49"/>
      <c r="C12" s="50"/>
      <c r="D12" s="50"/>
      <c r="E12" s="50"/>
      <c r="F12" s="50"/>
      <c r="G12" s="53"/>
      <c r="H12" s="49"/>
      <c r="I12" s="54" t="str">
        <f aca="true">IF(D12="","",D12-TODAY())</f>
        <v/>
      </c>
    </row>
    <row r="13" customFormat="false" ht="15" hidden="false" customHeight="true" outlineLevel="0" collapsed="false">
      <c r="B13" s="49"/>
      <c r="C13" s="50"/>
      <c r="D13" s="50"/>
      <c r="E13" s="50"/>
      <c r="F13" s="50"/>
      <c r="G13" s="53"/>
      <c r="H13" s="49"/>
      <c r="I13" s="54" t="str">
        <f aca="true">IF(D13="","",D13-TODAY())</f>
        <v/>
      </c>
    </row>
    <row r="14" customFormat="false" ht="15" hidden="false" customHeight="true" outlineLevel="0" collapsed="false">
      <c r="B14" s="49"/>
      <c r="C14" s="50"/>
      <c r="D14" s="50"/>
      <c r="E14" s="50"/>
      <c r="F14" s="50"/>
      <c r="G14" s="53"/>
      <c r="H14" s="49"/>
      <c r="I14" s="54" t="str">
        <f aca="true">IF(D14="","",D14-TODAY())</f>
        <v/>
      </c>
    </row>
    <row r="15" customFormat="false" ht="15" hidden="false" customHeight="true" outlineLevel="0" collapsed="false">
      <c r="B15" s="49"/>
      <c r="C15" s="50"/>
      <c r="D15" s="50"/>
      <c r="E15" s="50"/>
      <c r="F15" s="50"/>
      <c r="G15" s="53"/>
      <c r="H15" s="49"/>
      <c r="I15" s="54" t="str">
        <f aca="true">IF(D15="","",D15-TODAY())</f>
        <v/>
      </c>
    </row>
    <row r="16" customFormat="false" ht="15" hidden="false" customHeight="true" outlineLevel="0" collapsed="false">
      <c r="B16" s="49"/>
      <c r="C16" s="50"/>
      <c r="D16" s="50"/>
      <c r="E16" s="50"/>
      <c r="F16" s="50"/>
      <c r="G16" s="53"/>
      <c r="H16" s="49"/>
      <c r="I16" s="54" t="str">
        <f aca="true">IF(D16="","",D16-TODAY())</f>
        <v/>
      </c>
    </row>
    <row r="17" customFormat="false" ht="15" hidden="false" customHeight="true" outlineLevel="0" collapsed="false">
      <c r="B17" s="49"/>
      <c r="C17" s="50"/>
      <c r="D17" s="50"/>
      <c r="E17" s="50"/>
      <c r="F17" s="50"/>
      <c r="G17" s="53"/>
      <c r="H17" s="49"/>
      <c r="I17" s="54" t="str">
        <f aca="true">IF(D17="","",D17-TODAY())</f>
        <v/>
      </c>
    </row>
    <row r="18" customFormat="false" ht="15" hidden="false" customHeight="true" outlineLevel="0" collapsed="false">
      <c r="B18" s="49"/>
      <c r="C18" s="50"/>
      <c r="D18" s="50"/>
      <c r="E18" s="50"/>
      <c r="F18" s="50"/>
      <c r="G18" s="53"/>
      <c r="H18" s="49"/>
      <c r="I18" s="54" t="str">
        <f aca="true">IF(D18="","",D18-TODAY())</f>
        <v/>
      </c>
    </row>
  </sheetData>
  <sheetProtection sheet="true" formatCells="false" formatColumns="false" formatRows="false" sort="false" autoFilter="false"/>
  <mergeCells count="2">
    <mergeCell ref="A1:I1"/>
    <mergeCell ref="A2:I2"/>
  </mergeCells>
  <conditionalFormatting sqref="I4:I18">
    <cfRule type="expression" priority="2" aboveAverage="0" equalAverage="0" bottom="0" percent="0" rank="0" text="" dxfId="8">
      <formula>AND($D4&lt;&gt;"",$I4&lt;0,$H4&lt;&gt;"Complete")</formula>
    </cfRule>
    <cfRule type="expression" priority="3" aboveAverage="0" equalAverage="0" bottom="0" percent="0" rank="0" text="" dxfId="10">
      <formula>AND($D4&lt;&gt;"",$I4&gt;=0,$I4&lt;=Setup!$C$13,$H4&lt;&gt;"Complete")</formula>
    </cfRule>
  </conditionalFormatting>
  <dataValidations count="1">
    <dataValidation allowBlank="true" error="Pick Not Started, In Progress, or Complete." errorStyle="stop" errorTitle="Phase Status" operator="between" showDropDown="false" showErrorMessage="true" showInputMessage="false" sqref="H4:H18" type="list">
      <formula1>PhaseStatus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7" min="5" style="1" width="14"/>
    <col collapsed="false" customWidth="true" hidden="false" outlineLevel="0" max="9" min="8" style="1" width="16"/>
    <col collapsed="false" customWidth="true" hidden="false" outlineLevel="0" max="10" min="10" style="1" width="3"/>
  </cols>
  <sheetData>
    <row r="1" customFormat="false" ht="25.5" hidden="false" customHeight="true" outlineLevel="0" collapsed="false">
      <c r="A1" s="16" t="s">
        <v>120</v>
      </c>
      <c r="B1" s="16"/>
      <c r="C1" s="16"/>
      <c r="D1" s="16"/>
      <c r="E1" s="16"/>
      <c r="F1" s="16"/>
      <c r="G1" s="16"/>
      <c r="H1" s="16"/>
      <c r="I1" s="16"/>
    </row>
    <row r="2" customFormat="false" ht="15.75" hidden="false" customHeight="true" outlineLevel="0" collapsed="false">
      <c r="A2" s="17" t="s">
        <v>121</v>
      </c>
      <c r="B2" s="17"/>
      <c r="C2" s="17"/>
      <c r="D2" s="17"/>
      <c r="E2" s="17"/>
      <c r="F2" s="17"/>
      <c r="G2" s="17"/>
      <c r="H2" s="17"/>
      <c r="I2" s="17"/>
    </row>
    <row r="3" customFormat="false" ht="26.25" hidden="false" customHeight="true" outlineLevel="0" collapsed="false">
      <c r="A3" s="38"/>
      <c r="B3" s="39" t="s">
        <v>122</v>
      </c>
      <c r="C3" s="39" t="s">
        <v>123</v>
      </c>
      <c r="D3" s="39" t="s">
        <v>124</v>
      </c>
      <c r="E3" s="39" t="s">
        <v>90</v>
      </c>
      <c r="F3" s="39" t="s">
        <v>125</v>
      </c>
      <c r="G3" s="39" t="s">
        <v>126</v>
      </c>
      <c r="H3" s="39" t="s">
        <v>127</v>
      </c>
      <c r="I3" s="39" t="s">
        <v>110</v>
      </c>
    </row>
    <row r="4" customFormat="false" ht="15" hidden="false" customHeight="true" outlineLevel="0" collapsed="false">
      <c r="B4" s="49"/>
      <c r="C4" s="49"/>
      <c r="D4" s="51"/>
      <c r="E4" s="51"/>
      <c r="F4" s="55" t="str">
        <f aca="false">IF(D4="","",D4-E4)</f>
        <v/>
      </c>
      <c r="G4" s="49"/>
      <c r="H4" s="49"/>
      <c r="I4" s="52" t="str">
        <f aca="false">IF(D4="","",IF(AND(E4&gt;0,H4&lt;&gt;"Yes"),"CHECK WAIVER",IF(F4&gt;0,"BALANCE OPEN","OK")))</f>
        <v/>
      </c>
    </row>
    <row r="5" customFormat="false" ht="15" hidden="false" customHeight="true" outlineLevel="0" collapsed="false">
      <c r="B5" s="49"/>
      <c r="C5" s="49"/>
      <c r="D5" s="51"/>
      <c r="E5" s="51"/>
      <c r="F5" s="55" t="str">
        <f aca="false">IF(D5="","",D5-E5)</f>
        <v/>
      </c>
      <c r="G5" s="49"/>
      <c r="H5" s="49"/>
      <c r="I5" s="52" t="str">
        <f aca="false">IF(D5="","",IF(AND(E5&gt;0,H5&lt;&gt;"Yes"),"CHECK WAIVER",IF(F5&gt;0,"BALANCE OPEN","OK")))</f>
        <v/>
      </c>
    </row>
    <row r="6" customFormat="false" ht="15" hidden="false" customHeight="true" outlineLevel="0" collapsed="false">
      <c r="B6" s="49"/>
      <c r="C6" s="49"/>
      <c r="D6" s="51"/>
      <c r="E6" s="51"/>
      <c r="F6" s="55" t="str">
        <f aca="false">IF(D6="","",D6-E6)</f>
        <v/>
      </c>
      <c r="G6" s="49"/>
      <c r="H6" s="49"/>
      <c r="I6" s="52" t="str">
        <f aca="false">IF(D6="","",IF(AND(E6&gt;0,H6&lt;&gt;"Yes"),"CHECK WAIVER",IF(F6&gt;0,"BALANCE OPEN","OK")))</f>
        <v/>
      </c>
    </row>
    <row r="7" customFormat="false" ht="15" hidden="false" customHeight="true" outlineLevel="0" collapsed="false">
      <c r="B7" s="49"/>
      <c r="C7" s="49"/>
      <c r="D7" s="51"/>
      <c r="E7" s="51"/>
      <c r="F7" s="55" t="str">
        <f aca="false">IF(D7="","",D7-E7)</f>
        <v/>
      </c>
      <c r="G7" s="49"/>
      <c r="H7" s="49"/>
      <c r="I7" s="52" t="str">
        <f aca="false">IF(D7="","",IF(AND(E7&gt;0,H7&lt;&gt;"Yes"),"CHECK WAIVER",IF(F7&gt;0,"BALANCE OPEN","OK")))</f>
        <v/>
      </c>
    </row>
    <row r="8" customFormat="false" ht="15" hidden="false" customHeight="true" outlineLevel="0" collapsed="false">
      <c r="B8" s="49"/>
      <c r="C8" s="49"/>
      <c r="D8" s="51"/>
      <c r="E8" s="51"/>
      <c r="F8" s="55" t="str">
        <f aca="false">IF(D8="","",D8-E8)</f>
        <v/>
      </c>
      <c r="G8" s="49"/>
      <c r="H8" s="49"/>
      <c r="I8" s="52" t="str">
        <f aca="false">IF(D8="","",IF(AND(E8&gt;0,H8&lt;&gt;"Yes"),"CHECK WAIVER",IF(F8&gt;0,"BALANCE OPEN","OK")))</f>
        <v/>
      </c>
    </row>
    <row r="9" customFormat="false" ht="15" hidden="false" customHeight="true" outlineLevel="0" collapsed="false">
      <c r="B9" s="49"/>
      <c r="C9" s="49"/>
      <c r="D9" s="51"/>
      <c r="E9" s="51"/>
      <c r="F9" s="55" t="str">
        <f aca="false">IF(D9="","",D9-E9)</f>
        <v/>
      </c>
      <c r="G9" s="49"/>
      <c r="H9" s="49"/>
      <c r="I9" s="52" t="str">
        <f aca="false">IF(D9="","",IF(AND(E9&gt;0,H9&lt;&gt;"Yes"),"CHECK WAIVER",IF(F9&gt;0,"BALANCE OPEN","OK")))</f>
        <v/>
      </c>
    </row>
    <row r="10" customFormat="false" ht="15" hidden="false" customHeight="true" outlineLevel="0" collapsed="false">
      <c r="B10" s="49"/>
      <c r="C10" s="49"/>
      <c r="D10" s="51"/>
      <c r="E10" s="51"/>
      <c r="F10" s="55" t="str">
        <f aca="false">IF(D10="","",D10-E10)</f>
        <v/>
      </c>
      <c r="G10" s="49"/>
      <c r="H10" s="49"/>
      <c r="I10" s="52" t="str">
        <f aca="false">IF(D10="","",IF(AND(E10&gt;0,H10&lt;&gt;"Yes"),"CHECK WAIVER",IF(F10&gt;0,"BALANCE OPEN","OK")))</f>
        <v/>
      </c>
    </row>
    <row r="11" customFormat="false" ht="15" hidden="false" customHeight="true" outlineLevel="0" collapsed="false">
      <c r="B11" s="49"/>
      <c r="C11" s="49"/>
      <c r="D11" s="51"/>
      <c r="E11" s="51"/>
      <c r="F11" s="55" t="str">
        <f aca="false">IF(D11="","",D11-E11)</f>
        <v/>
      </c>
      <c r="G11" s="49"/>
      <c r="H11" s="49"/>
      <c r="I11" s="52" t="str">
        <f aca="false">IF(D11="","",IF(AND(E11&gt;0,H11&lt;&gt;"Yes"),"CHECK WAIVER",IF(F11&gt;0,"BALANCE OPEN","OK")))</f>
        <v/>
      </c>
    </row>
    <row r="12" customFormat="false" ht="15" hidden="false" customHeight="true" outlineLevel="0" collapsed="false">
      <c r="B12" s="49"/>
      <c r="C12" s="49"/>
      <c r="D12" s="51"/>
      <c r="E12" s="51"/>
      <c r="F12" s="55" t="str">
        <f aca="false">IF(D12="","",D12-E12)</f>
        <v/>
      </c>
      <c r="G12" s="49"/>
      <c r="H12" s="49"/>
      <c r="I12" s="52" t="str">
        <f aca="false">IF(D12="","",IF(AND(E12&gt;0,H12&lt;&gt;"Yes"),"CHECK WAIVER",IF(F12&gt;0,"BALANCE OPEN","OK")))</f>
        <v/>
      </c>
    </row>
    <row r="13" customFormat="false" ht="15" hidden="false" customHeight="true" outlineLevel="0" collapsed="false">
      <c r="B13" s="49"/>
      <c r="C13" s="49"/>
      <c r="D13" s="51"/>
      <c r="E13" s="51"/>
      <c r="F13" s="55" t="str">
        <f aca="false">IF(D13="","",D13-E13)</f>
        <v/>
      </c>
      <c r="G13" s="49"/>
      <c r="H13" s="49"/>
      <c r="I13" s="52" t="str">
        <f aca="false">IF(D13="","",IF(AND(E13&gt;0,H13&lt;&gt;"Yes"),"CHECK WAIVER",IF(F13&gt;0,"BALANCE OPEN","OK")))</f>
        <v/>
      </c>
    </row>
    <row r="14" customFormat="false" ht="15" hidden="false" customHeight="true" outlineLevel="0" collapsed="false">
      <c r="B14" s="49"/>
      <c r="C14" s="49"/>
      <c r="D14" s="51"/>
      <c r="E14" s="51"/>
      <c r="F14" s="55" t="str">
        <f aca="false">IF(D14="","",D14-E14)</f>
        <v/>
      </c>
      <c r="G14" s="49"/>
      <c r="H14" s="49"/>
      <c r="I14" s="52" t="str">
        <f aca="false">IF(D14="","",IF(AND(E14&gt;0,H14&lt;&gt;"Yes"),"CHECK WAIVER",IF(F14&gt;0,"BALANCE OPEN","OK")))</f>
        <v/>
      </c>
    </row>
    <row r="15" customFormat="false" ht="15" hidden="false" customHeight="true" outlineLevel="0" collapsed="false">
      <c r="B15" s="49"/>
      <c r="C15" s="49"/>
      <c r="D15" s="51"/>
      <c r="E15" s="51"/>
      <c r="F15" s="55" t="str">
        <f aca="false">IF(D15="","",D15-E15)</f>
        <v/>
      </c>
      <c r="G15" s="49"/>
      <c r="H15" s="49"/>
      <c r="I15" s="52" t="str">
        <f aca="false">IF(D15="","",IF(AND(E15&gt;0,H15&lt;&gt;"Yes"),"CHECK WAIVER",IF(F15&gt;0,"BALANCE OPEN","OK")))</f>
        <v/>
      </c>
    </row>
    <row r="16" customFormat="false" ht="15" hidden="false" customHeight="true" outlineLevel="0" collapsed="false">
      <c r="B16" s="49"/>
      <c r="C16" s="49"/>
      <c r="D16" s="51"/>
      <c r="E16" s="51"/>
      <c r="F16" s="55" t="str">
        <f aca="false">IF(D16="","",D16-E16)</f>
        <v/>
      </c>
      <c r="G16" s="49"/>
      <c r="H16" s="49"/>
      <c r="I16" s="52" t="str">
        <f aca="false">IF(D16="","",IF(AND(E16&gt;0,H16&lt;&gt;"Yes"),"CHECK WAIVER",IF(F16&gt;0,"BALANCE OPEN","OK")))</f>
        <v/>
      </c>
    </row>
    <row r="17" customFormat="false" ht="15" hidden="false" customHeight="true" outlineLevel="0" collapsed="false">
      <c r="B17" s="49"/>
      <c r="C17" s="49"/>
      <c r="D17" s="51"/>
      <c r="E17" s="51"/>
      <c r="F17" s="55" t="str">
        <f aca="false">IF(D17="","",D17-E17)</f>
        <v/>
      </c>
      <c r="G17" s="49"/>
      <c r="H17" s="49"/>
      <c r="I17" s="52" t="str">
        <f aca="false">IF(D17="","",IF(AND(E17&gt;0,H17&lt;&gt;"Yes"),"CHECK WAIVER",IF(F17&gt;0,"BALANCE OPEN","OK")))</f>
        <v/>
      </c>
    </row>
    <row r="18" customFormat="false" ht="15" hidden="false" customHeight="true" outlineLevel="0" collapsed="false">
      <c r="B18" s="49"/>
      <c r="C18" s="49"/>
      <c r="D18" s="51"/>
      <c r="E18" s="51"/>
      <c r="F18" s="55" t="str">
        <f aca="false">IF(D18="","",D18-E18)</f>
        <v/>
      </c>
      <c r="G18" s="49"/>
      <c r="H18" s="49"/>
      <c r="I18" s="52" t="str">
        <f aca="false">IF(D18="","",IF(AND(E18&gt;0,H18&lt;&gt;"Yes"),"CHECK WAIVER",IF(F18&gt;0,"BALANCE OPEN","OK")))</f>
        <v/>
      </c>
    </row>
  </sheetData>
  <sheetProtection sheet="true" formatCells="false" formatColumns="false" formatRows="false" sort="false" autoFilter="false"/>
  <mergeCells count="2">
    <mergeCell ref="A1:I1"/>
    <mergeCell ref="A2:I2"/>
  </mergeCells>
  <conditionalFormatting sqref="I4:I18">
    <cfRule type="expression" priority="2" aboveAverage="0" equalAverage="0" bottom="0" percent="0" rank="0" text="" dxfId="8">
      <formula>$I4="CHECK WAIVER"</formula>
    </cfRule>
    <cfRule type="expression" priority="3" aboveAverage="0" equalAverage="0" bottom="0" percent="0" rank="0" text="" dxfId="11">
      <formula>$I4="OK"</formula>
    </cfRule>
  </conditionalFormatting>
  <dataValidations count="2">
    <dataValidation allowBlank="true" error="Pick Yes or No." errorStyle="stop" errorTitle="Insurance on File?" operator="between" showDropDown="false" showErrorMessage="true" showInputMessage="false" sqref="G4:G18" type="list">
      <formula1>YesNo</formula1>
      <formula2>0</formula2>
    </dataValidation>
    <dataValidation allowBlank="true" error="Pick Yes or No." errorStyle="stop" errorTitle="Lien Waiver Received?" operator="between" showDropDown="false" showErrorMessage="true" showInputMessage="false" sqref="H4:H18" type="list">
      <formula1>YesNo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&amp;C&amp;8 BizHealth.ai  —  Stop Guessing, Start Growing       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2026-07-07T18:28:00Z</dcterms:created>
  <dc:creator>BizHealth.ai — Business Acumen &amp; Tools Team</dc:creator>
  <dc:description/>
  <dc:language>en-US</dc:language>
  <cp:lastModifiedBy/>
  <dcterms:modified xsi:type="dcterms:W3CDTF">2026-07-07T18:50:51Z</dcterms:modified>
  <cp:revision>0</cp:revision>
  <dc:subject/>
  <dc:title>BizHealth.ai Construction Project Tracker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